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65" windowWidth="14805" windowHeight="705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F120" i="1" l="1"/>
  <c r="F119" i="1"/>
  <c r="F118" i="1"/>
  <c r="F109" i="1"/>
  <c r="F108" i="1"/>
  <c r="F107" i="1"/>
  <c r="E117" i="1"/>
  <c r="E120" i="1"/>
  <c r="E119" i="1"/>
  <c r="E106" i="1"/>
  <c r="E109" i="1"/>
  <c r="E108" i="1"/>
  <c r="G135" i="1" l="1"/>
  <c r="F135" i="1"/>
  <c r="G134" i="1"/>
  <c r="F134" i="1"/>
  <c r="E134" i="1"/>
  <c r="E135" i="1"/>
  <c r="F66" i="1"/>
  <c r="G59" i="1"/>
  <c r="F59" i="1"/>
  <c r="G58" i="1"/>
  <c r="F58" i="1"/>
  <c r="G57" i="1"/>
  <c r="F57" i="1"/>
  <c r="G56" i="1"/>
  <c r="F56" i="1"/>
  <c r="E58" i="1"/>
  <c r="E57" i="1"/>
  <c r="I54" i="1"/>
  <c r="H54" i="1"/>
  <c r="I53" i="1"/>
  <c r="H53" i="1"/>
  <c r="I52" i="1"/>
  <c r="H52" i="1"/>
  <c r="I51" i="1"/>
  <c r="H51" i="1"/>
  <c r="G50" i="1"/>
  <c r="I50" i="1" s="1"/>
  <c r="F50" i="1"/>
  <c r="E50" i="1"/>
  <c r="H50" i="1" l="1"/>
  <c r="E138" i="1"/>
  <c r="E149" i="1"/>
  <c r="E147" i="1" s="1"/>
  <c r="E145" i="1" l="1"/>
  <c r="E144" i="1"/>
  <c r="E143" i="1"/>
  <c r="G143" i="1"/>
  <c r="I151" i="1" l="1"/>
  <c r="H151" i="1"/>
  <c r="I150" i="1"/>
  <c r="H150" i="1"/>
  <c r="I148" i="1"/>
  <c r="H148" i="1"/>
  <c r="I146" i="1"/>
  <c r="H146" i="1"/>
  <c r="I141" i="1"/>
  <c r="H141" i="1"/>
  <c r="I110" i="1"/>
  <c r="H110" i="1"/>
  <c r="I100" i="1"/>
  <c r="H100" i="1"/>
  <c r="I99" i="1"/>
  <c r="H99" i="1"/>
  <c r="I98" i="1"/>
  <c r="H98" i="1"/>
  <c r="I97" i="1"/>
  <c r="H97" i="1"/>
  <c r="I96" i="1"/>
  <c r="H96" i="1"/>
  <c r="I90" i="1"/>
  <c r="H90" i="1"/>
  <c r="I89" i="1"/>
  <c r="H89" i="1"/>
  <c r="I88" i="1"/>
  <c r="H88" i="1"/>
  <c r="I87" i="1"/>
  <c r="H87" i="1"/>
  <c r="E86" i="1"/>
  <c r="I85" i="1"/>
  <c r="H85" i="1"/>
  <c r="I84" i="1"/>
  <c r="H84" i="1"/>
  <c r="I83" i="1"/>
  <c r="H83" i="1"/>
  <c r="I82" i="1"/>
  <c r="H82" i="1"/>
  <c r="E81" i="1"/>
  <c r="I80" i="1"/>
  <c r="H80" i="1"/>
  <c r="I79" i="1"/>
  <c r="H79" i="1"/>
  <c r="I78" i="1"/>
  <c r="H78" i="1"/>
  <c r="I77" i="1"/>
  <c r="H77" i="1"/>
  <c r="I70" i="1"/>
  <c r="H70" i="1"/>
  <c r="I69" i="1"/>
  <c r="H69" i="1"/>
  <c r="I68" i="1"/>
  <c r="H68" i="1"/>
  <c r="I67" i="1"/>
  <c r="H67" i="1"/>
  <c r="E76" i="1"/>
  <c r="E142" i="1" s="1"/>
  <c r="I75" i="1"/>
  <c r="H75" i="1"/>
  <c r="I74" i="1"/>
  <c r="H74" i="1"/>
  <c r="H135" i="1" s="1"/>
  <c r="I73" i="1"/>
  <c r="H73" i="1"/>
  <c r="I72" i="1"/>
  <c r="H72" i="1"/>
  <c r="E71" i="1"/>
  <c r="E66" i="1"/>
  <c r="E59" i="1"/>
  <c r="E64" i="1" s="1"/>
  <c r="E63" i="1"/>
  <c r="E62" i="1"/>
  <c r="E56" i="1"/>
  <c r="E61" i="1" s="1"/>
  <c r="E45" i="1"/>
  <c r="E40" i="1"/>
  <c r="H49" i="1"/>
  <c r="H48" i="1"/>
  <c r="H47" i="1"/>
  <c r="H46" i="1"/>
  <c r="H44" i="1"/>
  <c r="H43" i="1"/>
  <c r="H42" i="1"/>
  <c r="H41" i="1"/>
  <c r="H39" i="1"/>
  <c r="H38" i="1"/>
  <c r="H37" i="1"/>
  <c r="H36" i="1"/>
  <c r="I49" i="1"/>
  <c r="I48" i="1"/>
  <c r="I47" i="1"/>
  <c r="I46" i="1"/>
  <c r="I44" i="1"/>
  <c r="I43" i="1"/>
  <c r="I42" i="1"/>
  <c r="I41" i="1"/>
  <c r="I39" i="1"/>
  <c r="I38" i="1"/>
  <c r="I37" i="1"/>
  <c r="I36" i="1"/>
  <c r="E35" i="1"/>
  <c r="E33" i="1"/>
  <c r="E32" i="1"/>
  <c r="E31" i="1"/>
  <c r="E30" i="1"/>
  <c r="H23" i="1"/>
  <c r="H22" i="1"/>
  <c r="H21" i="1"/>
  <c r="H20" i="1"/>
  <c r="H18" i="1"/>
  <c r="H17" i="1"/>
  <c r="H16" i="1"/>
  <c r="H15" i="1"/>
  <c r="I23" i="1"/>
  <c r="I22" i="1"/>
  <c r="I21" i="1"/>
  <c r="I20" i="1"/>
  <c r="I18" i="1"/>
  <c r="I17" i="1"/>
  <c r="I16" i="1"/>
  <c r="I15" i="1"/>
  <c r="E19" i="1"/>
  <c r="E14" i="1"/>
  <c r="H134" i="1" l="1"/>
  <c r="H57" i="1"/>
  <c r="E55" i="1"/>
  <c r="H58" i="1"/>
  <c r="H59" i="1"/>
  <c r="H56" i="1"/>
  <c r="E60" i="1"/>
  <c r="E29" i="1"/>
  <c r="G126" i="1"/>
  <c r="F126" i="1"/>
  <c r="G125" i="1"/>
  <c r="F125" i="1"/>
  <c r="G124" i="1"/>
  <c r="F124" i="1"/>
  <c r="G123" i="1"/>
  <c r="F123" i="1"/>
  <c r="G121" i="1"/>
  <c r="F121" i="1"/>
  <c r="G120" i="1"/>
  <c r="G119" i="1"/>
  <c r="G118" i="1"/>
  <c r="I118" i="1" l="1"/>
  <c r="H118" i="1"/>
  <c r="I120" i="1"/>
  <c r="H120" i="1"/>
  <c r="H123" i="1"/>
  <c r="I123" i="1"/>
  <c r="I125" i="1"/>
  <c r="H125" i="1"/>
  <c r="H119" i="1"/>
  <c r="I119" i="1"/>
  <c r="I121" i="1"/>
  <c r="H121" i="1"/>
  <c r="I124" i="1"/>
  <c r="H124" i="1"/>
  <c r="I126" i="1"/>
  <c r="H126" i="1"/>
  <c r="G109" i="1"/>
  <c r="G108" i="1"/>
  <c r="G107" i="1"/>
  <c r="H108" i="1" l="1"/>
  <c r="I108" i="1"/>
  <c r="I107" i="1"/>
  <c r="H107" i="1"/>
  <c r="I109" i="1"/>
  <c r="H109" i="1"/>
  <c r="G133" i="1"/>
  <c r="F133" i="1"/>
  <c r="G138" i="1"/>
  <c r="F138" i="1"/>
  <c r="I133" i="1" l="1"/>
  <c r="H133" i="1"/>
  <c r="I135" i="1"/>
  <c r="I138" i="1"/>
  <c r="H138" i="1"/>
  <c r="I134" i="1"/>
  <c r="G86" i="1"/>
  <c r="F86" i="1"/>
  <c r="E123" i="1"/>
  <c r="E124" i="1"/>
  <c r="E121" i="1"/>
  <c r="G45" i="1"/>
  <c r="F45" i="1"/>
  <c r="G40" i="1"/>
  <c r="F40" i="1"/>
  <c r="G26" i="1"/>
  <c r="F26" i="1"/>
  <c r="F139" i="1" s="1"/>
  <c r="F117" i="1" l="1"/>
  <c r="G139" i="1"/>
  <c r="I139" i="1" s="1"/>
  <c r="H26" i="1"/>
  <c r="I26" i="1"/>
  <c r="I86" i="1"/>
  <c r="H86" i="1"/>
  <c r="H40" i="1"/>
  <c r="I40" i="1"/>
  <c r="H45" i="1"/>
  <c r="I45" i="1"/>
  <c r="E118" i="1"/>
  <c r="E107" i="1"/>
  <c r="G117" i="1"/>
  <c r="E133" i="1"/>
  <c r="E126" i="1"/>
  <c r="E125" i="1"/>
  <c r="G81" i="1"/>
  <c r="H139" i="1" l="1"/>
  <c r="I117" i="1"/>
  <c r="H117" i="1"/>
  <c r="G136" i="1"/>
  <c r="F136" i="1"/>
  <c r="F132" i="1" s="1"/>
  <c r="G95" i="1"/>
  <c r="F95" i="1"/>
  <c r="G94" i="1"/>
  <c r="F94" i="1"/>
  <c r="G93" i="1"/>
  <c r="F93" i="1"/>
  <c r="G92" i="1"/>
  <c r="F92" i="1"/>
  <c r="G71" i="1"/>
  <c r="F71" i="1"/>
  <c r="F62" i="1"/>
  <c r="G33" i="1"/>
  <c r="F33" i="1"/>
  <c r="G32" i="1"/>
  <c r="F32" i="1"/>
  <c r="G31" i="1"/>
  <c r="G30" i="1"/>
  <c r="F31" i="1"/>
  <c r="F30" i="1"/>
  <c r="G27" i="1"/>
  <c r="F27" i="1"/>
  <c r="F140" i="1" s="1"/>
  <c r="G25" i="1"/>
  <c r="F25" i="1"/>
  <c r="G28" i="1"/>
  <c r="F28" i="1"/>
  <c r="E28" i="1"/>
  <c r="E25" i="1"/>
  <c r="G19" i="1"/>
  <c r="F19" i="1"/>
  <c r="G14" i="1"/>
  <c r="F14" i="1"/>
  <c r="I28" i="1" l="1"/>
  <c r="H28" i="1"/>
  <c r="G140" i="1"/>
  <c r="I140" i="1" s="1"/>
  <c r="H27" i="1"/>
  <c r="I27" i="1"/>
  <c r="H31" i="1"/>
  <c r="I31" i="1"/>
  <c r="I33" i="1"/>
  <c r="H33" i="1"/>
  <c r="H19" i="1"/>
  <c r="I19" i="1"/>
  <c r="G61" i="1"/>
  <c r="G113" i="1" s="1"/>
  <c r="I56" i="1"/>
  <c r="H71" i="1"/>
  <c r="I71" i="1"/>
  <c r="I93" i="1"/>
  <c r="H93" i="1"/>
  <c r="I95" i="1"/>
  <c r="H95" i="1"/>
  <c r="I14" i="1"/>
  <c r="H14" i="1"/>
  <c r="I25" i="1"/>
  <c r="H25" i="1"/>
  <c r="I32" i="1"/>
  <c r="H32" i="1"/>
  <c r="H30" i="1"/>
  <c r="I30" i="1"/>
  <c r="G64" i="1"/>
  <c r="G116" i="1" s="1"/>
  <c r="I59" i="1"/>
  <c r="I92" i="1"/>
  <c r="H92" i="1"/>
  <c r="I94" i="1"/>
  <c r="H94" i="1"/>
  <c r="I136" i="1"/>
  <c r="H136" i="1"/>
  <c r="I58" i="1"/>
  <c r="G63" i="1"/>
  <c r="G115" i="1" s="1"/>
  <c r="I57" i="1"/>
  <c r="G62" i="1"/>
  <c r="F103" i="1"/>
  <c r="G103" i="1"/>
  <c r="F114" i="1"/>
  <c r="F61" i="1"/>
  <c r="F113" i="1" s="1"/>
  <c r="G102" i="1"/>
  <c r="F105" i="1"/>
  <c r="F64" i="1"/>
  <c r="F116" i="1" s="1"/>
  <c r="G105" i="1"/>
  <c r="G132" i="1"/>
  <c r="F63" i="1"/>
  <c r="F104" i="1"/>
  <c r="E136" i="1"/>
  <c r="F102" i="1"/>
  <c r="E95" i="1"/>
  <c r="E27" i="1"/>
  <c r="E140" i="1" s="1"/>
  <c r="E26" i="1"/>
  <c r="E139" i="1" s="1"/>
  <c r="G29" i="1"/>
  <c r="F29" i="1"/>
  <c r="F24" i="1"/>
  <c r="G24" i="1"/>
  <c r="G145" i="1"/>
  <c r="G144" i="1"/>
  <c r="F143" i="1"/>
  <c r="F144" i="1"/>
  <c r="F145" i="1"/>
  <c r="G149" i="1"/>
  <c r="F149" i="1"/>
  <c r="F81" i="1"/>
  <c r="G76" i="1"/>
  <c r="F76" i="1"/>
  <c r="F106" i="1" s="1"/>
  <c r="G66" i="1"/>
  <c r="H140" i="1" l="1"/>
  <c r="E137" i="1"/>
  <c r="F129" i="1"/>
  <c r="I24" i="1"/>
  <c r="H24" i="1"/>
  <c r="H61" i="1"/>
  <c r="I61" i="1"/>
  <c r="I66" i="1"/>
  <c r="H66" i="1"/>
  <c r="I76" i="1"/>
  <c r="H76" i="1"/>
  <c r="H81" i="1"/>
  <c r="I81" i="1"/>
  <c r="I29" i="1"/>
  <c r="H29" i="1"/>
  <c r="H64" i="1"/>
  <c r="I64" i="1"/>
  <c r="I144" i="1"/>
  <c r="H144" i="1"/>
  <c r="I132" i="1"/>
  <c r="H132" i="1"/>
  <c r="I116" i="1"/>
  <c r="H116" i="1"/>
  <c r="G147" i="1"/>
  <c r="I149" i="1"/>
  <c r="H149" i="1"/>
  <c r="I143" i="1"/>
  <c r="H143" i="1"/>
  <c r="I105" i="1"/>
  <c r="H105" i="1"/>
  <c r="H102" i="1"/>
  <c r="I102" i="1"/>
  <c r="I103" i="1"/>
  <c r="H103" i="1"/>
  <c r="I113" i="1"/>
  <c r="H113" i="1"/>
  <c r="I145" i="1"/>
  <c r="H145" i="1"/>
  <c r="H63" i="1"/>
  <c r="I63" i="1"/>
  <c r="H62" i="1"/>
  <c r="I62" i="1"/>
  <c r="G114" i="1"/>
  <c r="E116" i="1"/>
  <c r="F142" i="1"/>
  <c r="F122" i="1"/>
  <c r="F147" i="1"/>
  <c r="G128" i="1"/>
  <c r="F115" i="1"/>
  <c r="F130" i="1" s="1"/>
  <c r="F131" i="1"/>
  <c r="G142" i="1"/>
  <c r="G122" i="1"/>
  <c r="G106" i="1"/>
  <c r="G131" i="1"/>
  <c r="F128" i="1"/>
  <c r="E122" i="1"/>
  <c r="E24" i="1"/>
  <c r="E105" i="1"/>
  <c r="F91" i="1"/>
  <c r="G91" i="1"/>
  <c r="E92" i="1"/>
  <c r="G104" i="1"/>
  <c r="E113" i="1"/>
  <c r="I91" i="1" l="1"/>
  <c r="H91" i="1"/>
  <c r="I115" i="1"/>
  <c r="H115" i="1"/>
  <c r="I128" i="1"/>
  <c r="H128" i="1"/>
  <c r="I131" i="1"/>
  <c r="H131" i="1"/>
  <c r="I142" i="1"/>
  <c r="H142" i="1"/>
  <c r="I147" i="1"/>
  <c r="H147" i="1"/>
  <c r="G130" i="1"/>
  <c r="H104" i="1"/>
  <c r="I104" i="1"/>
  <c r="I106" i="1"/>
  <c r="H106" i="1"/>
  <c r="G129" i="1"/>
  <c r="I114" i="1"/>
  <c r="H114" i="1"/>
  <c r="I122" i="1"/>
  <c r="H122" i="1"/>
  <c r="E131" i="1"/>
  <c r="E114" i="1"/>
  <c r="E115" i="1"/>
  <c r="G137" i="1"/>
  <c r="F137" i="1"/>
  <c r="E102" i="1"/>
  <c r="E128" i="1" s="1"/>
  <c r="H129" i="1" l="1"/>
  <c r="I129" i="1"/>
  <c r="I137" i="1"/>
  <c r="H137" i="1"/>
  <c r="I130" i="1"/>
  <c r="H130" i="1"/>
  <c r="E93" i="1"/>
  <c r="E103" i="1" s="1"/>
  <c r="E129" i="1" s="1"/>
  <c r="E94" i="1"/>
  <c r="E104" i="1" l="1"/>
  <c r="E91" i="1"/>
  <c r="E132" i="1"/>
  <c r="E101" i="1" l="1"/>
  <c r="E130" i="1"/>
  <c r="G35" i="1"/>
  <c r="G55" i="1" s="1"/>
  <c r="G60" i="1" l="1"/>
  <c r="F35" i="1"/>
  <c r="I35" i="1" l="1"/>
  <c r="F55" i="1"/>
  <c r="G101" i="1"/>
  <c r="H35" i="1"/>
  <c r="H55" i="1" s="1"/>
  <c r="G112" i="1"/>
  <c r="F101" i="1" l="1"/>
  <c r="I55" i="1"/>
  <c r="G127" i="1"/>
  <c r="F60" i="1"/>
  <c r="E112" i="1"/>
  <c r="E127" i="1" s="1"/>
  <c r="F112" i="1" l="1"/>
  <c r="F127" i="1" s="1"/>
  <c r="I127" i="1" s="1"/>
  <c r="H60" i="1"/>
  <c r="I60" i="1"/>
  <c r="H101" i="1"/>
  <c r="I101" i="1"/>
  <c r="I112" i="1" l="1"/>
  <c r="H127" i="1"/>
  <c r="H112" i="1"/>
</calcChain>
</file>

<file path=xl/sharedStrings.xml><?xml version="1.0" encoding="utf-8"?>
<sst xmlns="http://schemas.openxmlformats.org/spreadsheetml/2006/main" count="244" uniqueCount="95">
  <si>
    <t>всего</t>
  </si>
  <si>
    <t>федеральный бюджет</t>
  </si>
  <si>
    <t>бюджет автономного округа</t>
  </si>
  <si>
    <t>местный бюджет</t>
  </si>
  <si>
    <t>ДМСиГ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</si>
  <si>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</si>
  <si>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</si>
  <si>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</si>
  <si>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</si>
  <si>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Ответственный исполнитель: Управление жилищной политики</t>
  </si>
  <si>
    <t>Инвестиции в объекты муниципальной собственности</t>
  </si>
  <si>
    <t>иные внебюджетные источники</t>
  </si>
  <si>
    <t>2.1</t>
  </si>
  <si>
    <t>2.2</t>
  </si>
  <si>
    <t>3.1</t>
  </si>
  <si>
    <t>3.2</t>
  </si>
  <si>
    <t>3.4</t>
  </si>
  <si>
    <t>3.5</t>
  </si>
  <si>
    <t>2.3</t>
  </si>
  <si>
    <t>Соисполнитель 2:      Отдел опеки и попечительства</t>
  </si>
  <si>
    <t xml:space="preserve">федеральный бюджет </t>
  </si>
  <si>
    <t>1.1</t>
  </si>
  <si>
    <t>1.2</t>
  </si>
  <si>
    <t>3.3</t>
  </si>
  <si>
    <t>в том числе по проектам, портфелям автономного округа(в том числе направленные на реализацию национальных и федеральных проектов Российской Федарации)</t>
  </si>
  <si>
    <t>Подпрограмма 2 "Содействие развитию жилищного строительства"</t>
  </si>
  <si>
    <t xml:space="preserve"> </t>
  </si>
  <si>
    <t xml:space="preserve"> ДМСиГ</t>
  </si>
  <si>
    <t>Приобретение жилых помещений (2,8,9)</t>
  </si>
  <si>
    <t>Итого по подпрограмме 2</t>
  </si>
  <si>
    <t>Улучшение жилищных условий ветеранов Великой Отечественной войны (2,6)</t>
  </si>
  <si>
    <t>Подготовка территорий для индивидуального жилищного строительства в целях обеспечения земельными участками отдельных категорий граждан (1,2,12)</t>
  </si>
  <si>
    <t>Обеспечение деятельности по предоставлению финансовой поддержки на приобретение жилья отдельными категориями граждан (2)</t>
  </si>
  <si>
    <t>Источники финансирования</t>
  </si>
  <si>
    <t>Подпрограмма 1 "Содйствие развитию градостроительной деятельности"</t>
  </si>
  <si>
    <t>Корректировка градостроительной документации, связанная с изменениями градостроительного законодательства (1)</t>
  </si>
  <si>
    <t>Участие в  конкурсе «Архитектура города будущего – Югры – 2050»</t>
  </si>
  <si>
    <t>иные источники финансирования</t>
  </si>
  <si>
    <t>Стимулирование развития жилищного строительства (1)</t>
  </si>
  <si>
    <t>Стимулирование индивидуального жилищного строительства (1,2)</t>
  </si>
  <si>
    <t>Задача 3 "Обеспечение мерами государственной поддержки по улучшению жилищных условий отдельных категорий граждан"</t>
  </si>
  <si>
    <t>Итого по подпрограмме 3</t>
  </si>
  <si>
    <t>В том числе:</t>
  </si>
  <si>
    <t>Проекты, портфели проектов автономного округа (в том числе направленные на реализацию национальных и федеральных проектов Российской Федерации):</t>
  </si>
  <si>
    <t>в том числе инвестиции в объекты муниципальной собственности</t>
  </si>
  <si>
    <t>Инвестиции в объекты муниципальной собственности (за исключением инвестиций в объекты муниципальной собственности по проектам, портфелям проектов автономного округа)</t>
  </si>
  <si>
    <r>
      <t xml:space="preserve">ответсветннный исполнитель / соисполинитель </t>
    </r>
    <r>
      <rPr>
        <sz val="10"/>
        <color theme="1"/>
        <rFont val="Times New Roman"/>
        <family val="1"/>
        <charset val="204"/>
      </rPr>
      <t>(наименование органа или структурного подразделения, учреждения)</t>
    </r>
  </si>
  <si>
    <t>Соисполнитель 3: Управление бухгалтерского учета и отчетности</t>
  </si>
  <si>
    <t xml:space="preserve">УБУиО </t>
  </si>
  <si>
    <t>УЖП</t>
  </si>
  <si>
    <t>ООиП</t>
  </si>
  <si>
    <t>Прочие расходы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</si>
  <si>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</si>
  <si>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</si>
  <si>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</si>
  <si>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Абсолютное значение</t>
  </si>
  <si>
    <t>Относительное значение, %</t>
  </si>
  <si>
    <t>(гр.7- гр.6)</t>
  </si>
  <si>
    <t>(гр.7/ гр.6*100%)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</si>
  <si>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</si>
  <si>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</si>
  <si>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</si>
  <si>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</si>
  <si>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</si>
  <si>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Развитие жилищной сферы</t>
  </si>
  <si>
    <t>Управление жилищной политики администрации города Югорска</t>
  </si>
  <si>
    <t>(ответственный исполнитель)</t>
  </si>
  <si>
    <t>Управление жилищной политики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</si>
  <si>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</si>
  <si>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</si>
  <si>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</si>
  <si>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</si>
  <si>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>Департамент муниципальной собственности и градостроительства</t>
  </si>
  <si>
    <t>И.К. Каушкина</t>
  </si>
  <si>
    <t>5-00-18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</si>
  <si>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</si>
  <si>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>Финансирование мероприятия запланировано с 2022 года</t>
  </si>
  <si>
    <t>После заключения соглашения с Департаментом строительства Ханты-Мансийского автономного округа - Югры будут предоставлены субсидии застройщикам на возмещение части затрат застройщика при получении кредита на строительство жилого дома с использованием счетов эскроу</t>
  </si>
  <si>
    <t xml:space="preserve">         (ответственный исполнитель)                                 (ФИО руководителя)                  (подпись)                                  (ФИО исполнителя, ответственного за составление формы)                                                         (подпись)                                                                (телефон)</t>
  </si>
  <si>
    <t xml:space="preserve">               (соисполнитель )                                                    (ФИО руководителя)           (подпись)                                       (ФИО исполнителя, ответственного за составление формы)                                                           (подпись)                                                             (телефон)  </t>
  </si>
  <si>
    <t>2.4</t>
  </si>
  <si>
    <t>Предоставлено 2 субсидии членам семей погибших (умерших) ветеранов ВОВ.</t>
  </si>
  <si>
    <t>Участие в реализации регионального проекта "Обеспечение устойчевого сокращения непригодного для проживания жилищного фонда" (1,2,4,12,13,14,15)</t>
  </si>
  <si>
    <t>Предоставление субсидий молодым семьям на улучшение жилищных условий  (2,5)</t>
  </si>
  <si>
    <t>Приобретение канцелярских принадлежностей для муниципальных нужд.</t>
  </si>
  <si>
    <t>Соисполнитель 1:                                                                                                Департамент муниципальной собственности и градостроительства</t>
  </si>
  <si>
    <t>Приобретение жилых помещений для детей-сирот и детей, оставшихся без попечения родителей, лиц из числа детей-сирот и детей, оставшихся без попечения родителей (2,10)</t>
  </si>
  <si>
    <t xml:space="preserve">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в 2019 году средств федерального бюджета, бюджета Ханты-Мансийского автономного округа-Югры бюджету муниципального образования город Югорск на финансирование подпрограммы "Обеспечение жильем молодых семей" в соответствии с федеральной целевой программой "Жилище" на 2015-2020 годыв. Запланировано  обеспечить субсидиями - 3 молодые семеи. </t>
  </si>
  <si>
    <t>Подготовка территории для индивидуального жилищного строительства площадью – 1,5 га. Заключен договор на выполнение работ.</t>
  </si>
  <si>
    <t xml:space="preserve"> Заключено Соглашение 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жилищных отношений на 2019 год  на  общую сумму 237 102,8 тыс. руб., из них: 220 505,6 тыс. руб. окружной бюджет и 16 597,2 тыс. руб. городской бюджет. Имеются обязательства по МК, заключенным в 2018 году на денежную сумму - 13 375,4 тыс. руб., из них окр. бюджет- 12 439,1 тыс. руб. и гор. бюджет - 936, 3 тыс. руб. В июне 2019 года заключены  6 МК на участие в долевом строительстве 32 жилых помещенийна денежную сумму в размере 98 576,1 тыс. руб., из них 91 675,7 тыс. руб. окружной бюджет и 6 900,3 тыс.руб. городской бюджет (в июле 2019 года  профинансировано по ним  из окружного бюджета на денежную сумму в размере 27 502,7 тыс. руб.). В 3 квартале 2019 года объявлены 5 аукционов   на приобретение 30 готовых квартир на общую сумму в размере 81 292,9 тыс. руб., из них 75 602,4 тыс.ру. окр. бюджет, 5 690,5 тыс. руб. гор.  бюджет. Остаток неиспользованных денежных средств составляет 46 989,1 тыс. руб., из них: 40 788,4 тыс. руб. окр. бюджет, 6 200,7 тыс. руб. гор. бюджет.</t>
  </si>
  <si>
    <t>по  состоянию на 30 сентября 2019 года</t>
  </si>
  <si>
    <t>Заключено соглашение с Департаментом строительства Ханты-Мансийского автономного округа - Югры. Заключены 4 контракта на оказание услуг по территориальному планированию и планировки территории. Срок исполнения и финансирование по контрактам - декабрь 2019 года.</t>
  </si>
  <si>
    <t>Запланировано приобретение 7 жилых помещений. Приобретены 5 квартир и объявлены 2 аукциона на 2 квартиры .</t>
  </si>
  <si>
    <t>И.Н. Долматов</t>
  </si>
  <si>
    <t>Дата составления отчета 15.10.2019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</si>
</sst>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26282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7" fillId="0" borderId="0" xfId="0" applyFont="1"/>
    <xf numFmtId="0" fontId="8" fillId="0" borderId="6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14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/>
    <xf numFmtId="4" fontId="4" fillId="0" borderId="0" xfId="0" applyNumberFormat="1" applyFont="1"/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4" fillId="0" borderId="14" xfId="0" applyFont="1" applyFill="1" applyBorder="1"/>
    <xf numFmtId="0" fontId="4" fillId="0" borderId="0" xfId="0" applyFont="1" applyAlignment="1"/>
    <xf numFmtId="0" fontId="4" fillId="0" borderId="0" xfId="0" applyFont="1" applyFill="1"/>
    <xf numFmtId="0" fontId="14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/>
    <xf numFmtId="164" fontId="4" fillId="0" borderId="0" xfId="0" applyNumberFormat="1" applyFont="1" applyAlignment="1">
      <alignment vertical="center"/>
    </xf>
    <xf numFmtId="164" fontId="4" fillId="0" borderId="0" xfId="0" applyNumberFormat="1" applyFont="1"/>
    <xf numFmtId="164" fontId="2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tabSelected="1" zoomScaleNormal="100" workbookViewId="0">
      <pane ySplit="11" topLeftCell="A150" activePane="bottomLeft" state="frozen"/>
      <selection pane="bottomLeft" sqref="A1:J160"/>
    </sheetView>
  </sheetViews>
  <sheetFormatPr defaultRowHeight="15" x14ac:dyDescent="0.25"/>
  <cols>
    <col min="1" max="1" width="12.140625" style="1" customWidth="1"/>
    <col min="2" max="2" width="43" style="1" customWidth="1"/>
    <col min="3" max="3" width="19.28515625" style="1" customWidth="1"/>
    <col min="4" max="4" width="30.85546875" style="1" customWidth="1"/>
    <col min="5" max="5" width="21.7109375" style="1" customWidth="1"/>
    <col min="6" max="6" width="20.42578125" style="1" customWidth="1"/>
    <col min="7" max="7" width="21" style="1" customWidth="1"/>
    <col min="8" max="8" width="17.7109375" style="4" customWidth="1"/>
    <col min="9" max="9" width="17.28515625" style="3" customWidth="1"/>
    <col min="10" max="10" width="65.4257812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98" t="s">
        <v>61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8.75" x14ac:dyDescent="0.25">
      <c r="A2" s="98" t="s">
        <v>62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18.75" x14ac:dyDescent="0.25">
      <c r="A3" s="99" t="s">
        <v>90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8.75" x14ac:dyDescent="0.3">
      <c r="A4" s="9"/>
      <c r="B4" s="102" t="s">
        <v>64</v>
      </c>
      <c r="C4" s="102"/>
      <c r="D4" s="9"/>
      <c r="E4" s="9"/>
      <c r="F4" s="9"/>
      <c r="G4" s="9"/>
      <c r="J4" s="9"/>
    </row>
    <row r="5" spans="1:10" x14ac:dyDescent="0.25">
      <c r="A5" s="9"/>
      <c r="B5" s="101" t="s">
        <v>63</v>
      </c>
      <c r="C5" s="101"/>
      <c r="D5" s="9"/>
      <c r="E5" s="9"/>
      <c r="F5" s="9"/>
      <c r="G5" s="9"/>
      <c r="J5" s="9"/>
    </row>
    <row r="6" spans="1:10" ht="15.75" x14ac:dyDescent="0.25">
      <c r="A6" s="9"/>
      <c r="B6" s="103" t="s">
        <v>65</v>
      </c>
      <c r="C6" s="103"/>
      <c r="D6" s="103"/>
      <c r="E6" s="9"/>
      <c r="F6" s="9"/>
      <c r="G6" s="9"/>
      <c r="J6" s="9"/>
    </row>
    <row r="7" spans="1:10" ht="18.75" x14ac:dyDescent="0.3">
      <c r="A7" s="9"/>
      <c r="B7" s="101" t="s">
        <v>66</v>
      </c>
      <c r="C7" s="104"/>
      <c r="D7" s="11"/>
      <c r="E7" s="9"/>
      <c r="F7" s="9"/>
      <c r="G7" s="9"/>
      <c r="J7" s="9"/>
    </row>
    <row r="8" spans="1:10" ht="15.75" customHeight="1" x14ac:dyDescent="0.3">
      <c r="A8" s="65" t="s">
        <v>60</v>
      </c>
      <c r="B8" s="65"/>
      <c r="C8" s="65"/>
      <c r="D8" s="65"/>
      <c r="E8" s="65"/>
      <c r="F8" s="65"/>
      <c r="G8" s="65"/>
      <c r="H8" s="65"/>
      <c r="I8" s="65"/>
      <c r="J8" s="65"/>
    </row>
    <row r="9" spans="1:10" s="12" customFormat="1" ht="24" customHeight="1" x14ac:dyDescent="0.2">
      <c r="A9" s="69" t="s">
        <v>8</v>
      </c>
      <c r="B9" s="69" t="s">
        <v>6</v>
      </c>
      <c r="C9" s="69" t="s">
        <v>46</v>
      </c>
      <c r="D9" s="69" t="s">
        <v>33</v>
      </c>
      <c r="E9" s="68" t="s">
        <v>52</v>
      </c>
      <c r="F9" s="72" t="s">
        <v>53</v>
      </c>
      <c r="G9" s="62" t="s">
        <v>54</v>
      </c>
      <c r="H9" s="66"/>
      <c r="I9" s="67"/>
      <c r="J9" s="68" t="s">
        <v>59</v>
      </c>
    </row>
    <row r="10" spans="1:10" s="12" customFormat="1" ht="39.75" customHeight="1" x14ac:dyDescent="0.2">
      <c r="A10" s="70"/>
      <c r="B10" s="70"/>
      <c r="C10" s="70"/>
      <c r="D10" s="70"/>
      <c r="E10" s="68"/>
      <c r="F10" s="72"/>
      <c r="G10" s="63"/>
      <c r="H10" s="47" t="s">
        <v>55</v>
      </c>
      <c r="I10" s="13" t="s">
        <v>56</v>
      </c>
      <c r="J10" s="68"/>
    </row>
    <row r="11" spans="1:10" s="12" customFormat="1" ht="48.75" customHeight="1" x14ac:dyDescent="0.2">
      <c r="A11" s="71"/>
      <c r="B11" s="71"/>
      <c r="C11" s="71"/>
      <c r="D11" s="71"/>
      <c r="E11" s="68"/>
      <c r="F11" s="72"/>
      <c r="G11" s="64"/>
      <c r="H11" s="47" t="s">
        <v>57</v>
      </c>
      <c r="I11" s="13" t="s">
        <v>58</v>
      </c>
      <c r="J11" s="68"/>
    </row>
    <row r="12" spans="1:10" s="2" customFormat="1" ht="18.75" customHeigh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48">
        <v>8</v>
      </c>
      <c r="I12" s="6">
        <v>9</v>
      </c>
      <c r="J12" s="5">
        <v>11</v>
      </c>
    </row>
    <row r="13" spans="1:10" s="2" customFormat="1" ht="34.5" customHeight="1" x14ac:dyDescent="0.25">
      <c r="A13" s="78" t="s">
        <v>34</v>
      </c>
      <c r="B13" s="79"/>
      <c r="C13" s="79"/>
      <c r="D13" s="79"/>
      <c r="E13" s="79"/>
      <c r="F13" s="79"/>
      <c r="G13" s="79"/>
      <c r="H13" s="79"/>
      <c r="I13" s="79"/>
      <c r="J13" s="79"/>
    </row>
    <row r="14" spans="1:10" s="16" customFormat="1" ht="34.5" customHeight="1" x14ac:dyDescent="0.25">
      <c r="A14" s="73" t="s">
        <v>21</v>
      </c>
      <c r="B14" s="77" t="s">
        <v>35</v>
      </c>
      <c r="C14" s="77" t="s">
        <v>4</v>
      </c>
      <c r="D14" s="7" t="s">
        <v>0</v>
      </c>
      <c r="E14" s="14">
        <f>SUM(E15:E18)</f>
        <v>4546</v>
      </c>
      <c r="F14" s="14">
        <f>SUM(F15:F18)</f>
        <v>4546</v>
      </c>
      <c r="G14" s="14">
        <f>SUM(G15:G18)</f>
        <v>0</v>
      </c>
      <c r="H14" s="49">
        <f t="shared" ref="H14:H23" si="0">G14-F14</f>
        <v>-4546</v>
      </c>
      <c r="I14" s="15">
        <f t="shared" ref="I14:I23" si="1">G14/F14*100</f>
        <v>0</v>
      </c>
      <c r="J14" s="56" t="s">
        <v>91</v>
      </c>
    </row>
    <row r="15" spans="1:10" s="19" customFormat="1" ht="39" customHeight="1" x14ac:dyDescent="0.25">
      <c r="A15" s="73"/>
      <c r="B15" s="77"/>
      <c r="C15" s="77"/>
      <c r="D15" s="17" t="s">
        <v>1</v>
      </c>
      <c r="E15" s="18">
        <v>0</v>
      </c>
      <c r="F15" s="18">
        <v>0</v>
      </c>
      <c r="G15" s="18">
        <v>0</v>
      </c>
      <c r="H15" s="49">
        <f t="shared" si="0"/>
        <v>0</v>
      </c>
      <c r="I15" s="15" t="e">
        <f t="shared" si="1"/>
        <v>#DIV/0!</v>
      </c>
      <c r="J15" s="54"/>
    </row>
    <row r="16" spans="1:10" s="19" customFormat="1" ht="50.25" customHeight="1" x14ac:dyDescent="0.25">
      <c r="A16" s="73"/>
      <c r="B16" s="77"/>
      <c r="C16" s="77"/>
      <c r="D16" s="8" t="s">
        <v>2</v>
      </c>
      <c r="E16" s="20">
        <v>4227.7</v>
      </c>
      <c r="F16" s="20">
        <v>4227.7</v>
      </c>
      <c r="G16" s="20">
        <v>0</v>
      </c>
      <c r="H16" s="49">
        <f t="shared" si="0"/>
        <v>-4227.7</v>
      </c>
      <c r="I16" s="15">
        <f t="shared" si="1"/>
        <v>0</v>
      </c>
      <c r="J16" s="54"/>
    </row>
    <row r="17" spans="1:11" s="19" customFormat="1" ht="39.75" customHeight="1" x14ac:dyDescent="0.25">
      <c r="A17" s="74"/>
      <c r="B17" s="76"/>
      <c r="C17" s="76"/>
      <c r="D17" s="8" t="s">
        <v>3</v>
      </c>
      <c r="E17" s="20">
        <v>318.3</v>
      </c>
      <c r="F17" s="20">
        <v>318.3</v>
      </c>
      <c r="G17" s="20">
        <v>0</v>
      </c>
      <c r="H17" s="49">
        <f t="shared" si="0"/>
        <v>-318.3</v>
      </c>
      <c r="I17" s="15">
        <f t="shared" si="1"/>
        <v>0</v>
      </c>
      <c r="J17" s="54"/>
    </row>
    <row r="18" spans="1:11" s="19" customFormat="1" ht="54.75" customHeight="1" x14ac:dyDescent="0.25">
      <c r="A18" s="74"/>
      <c r="B18" s="76"/>
      <c r="C18" s="76"/>
      <c r="D18" s="8" t="s">
        <v>37</v>
      </c>
      <c r="E18" s="18">
        <v>0</v>
      </c>
      <c r="F18" s="18">
        <v>0</v>
      </c>
      <c r="G18" s="18">
        <v>0</v>
      </c>
      <c r="H18" s="49">
        <f t="shared" si="0"/>
        <v>0</v>
      </c>
      <c r="I18" s="15" t="e">
        <f t="shared" si="1"/>
        <v>#DIV/0!</v>
      </c>
      <c r="J18" s="55"/>
    </row>
    <row r="19" spans="1:11" s="16" customFormat="1" ht="30" customHeight="1" x14ac:dyDescent="0.25">
      <c r="A19" s="73" t="s">
        <v>22</v>
      </c>
      <c r="B19" s="77" t="s">
        <v>36</v>
      </c>
      <c r="C19" s="77" t="s">
        <v>4</v>
      </c>
      <c r="D19" s="7" t="s">
        <v>0</v>
      </c>
      <c r="E19" s="14">
        <f>SUM(E20+E21+E22+E23)</f>
        <v>0</v>
      </c>
      <c r="F19" s="14">
        <f>SUM(F20+F21+F22+F23)</f>
        <v>0</v>
      </c>
      <c r="G19" s="14">
        <f t="shared" ref="G19" si="2">SUM(G20+G21+G22+G23)</f>
        <v>0</v>
      </c>
      <c r="H19" s="49">
        <f t="shared" si="0"/>
        <v>0</v>
      </c>
      <c r="I19" s="15" t="e">
        <f t="shared" si="1"/>
        <v>#DIV/0!</v>
      </c>
      <c r="J19" s="56" t="s">
        <v>76</v>
      </c>
    </row>
    <row r="20" spans="1:11" s="19" customFormat="1" ht="42.75" customHeight="1" x14ac:dyDescent="0.25">
      <c r="A20" s="73"/>
      <c r="B20" s="77"/>
      <c r="C20" s="77"/>
      <c r="D20" s="17" t="s">
        <v>1</v>
      </c>
      <c r="E20" s="18">
        <v>0</v>
      </c>
      <c r="F20" s="18">
        <v>0</v>
      </c>
      <c r="G20" s="18">
        <v>0</v>
      </c>
      <c r="H20" s="49">
        <f t="shared" si="0"/>
        <v>0</v>
      </c>
      <c r="I20" s="15" t="e">
        <f t="shared" si="1"/>
        <v>#DIV/0!</v>
      </c>
      <c r="J20" s="54"/>
    </row>
    <row r="21" spans="1:11" s="19" customFormat="1" ht="47.25" customHeight="1" x14ac:dyDescent="0.25">
      <c r="A21" s="73"/>
      <c r="B21" s="77"/>
      <c r="C21" s="77"/>
      <c r="D21" s="8" t="s">
        <v>2</v>
      </c>
      <c r="E21" s="18">
        <v>0</v>
      </c>
      <c r="F21" s="18">
        <v>0</v>
      </c>
      <c r="G21" s="18">
        <v>0</v>
      </c>
      <c r="H21" s="49">
        <f t="shared" si="0"/>
        <v>0</v>
      </c>
      <c r="I21" s="15" t="e">
        <f t="shared" si="1"/>
        <v>#DIV/0!</v>
      </c>
      <c r="J21" s="54"/>
    </row>
    <row r="22" spans="1:11" s="19" customFormat="1" ht="42.75" customHeight="1" x14ac:dyDescent="0.25">
      <c r="A22" s="73"/>
      <c r="B22" s="77"/>
      <c r="C22" s="77"/>
      <c r="D22" s="8" t="s">
        <v>3</v>
      </c>
      <c r="E22" s="20">
        <v>0</v>
      </c>
      <c r="F22" s="20">
        <v>0</v>
      </c>
      <c r="G22" s="20">
        <v>0</v>
      </c>
      <c r="H22" s="49">
        <f t="shared" si="0"/>
        <v>0</v>
      </c>
      <c r="I22" s="15" t="e">
        <f t="shared" si="1"/>
        <v>#DIV/0!</v>
      </c>
      <c r="J22" s="54"/>
    </row>
    <row r="23" spans="1:11" s="19" customFormat="1" ht="43.5" customHeight="1" x14ac:dyDescent="0.25">
      <c r="A23" s="73"/>
      <c r="B23" s="77"/>
      <c r="C23" s="77"/>
      <c r="D23" s="8" t="s">
        <v>37</v>
      </c>
      <c r="E23" s="18">
        <v>0</v>
      </c>
      <c r="F23" s="18">
        <v>0</v>
      </c>
      <c r="G23" s="18">
        <v>0</v>
      </c>
      <c r="H23" s="49">
        <f t="shared" si="0"/>
        <v>0</v>
      </c>
      <c r="I23" s="15" t="e">
        <f t="shared" si="1"/>
        <v>#DIV/0!</v>
      </c>
      <c r="J23" s="55"/>
    </row>
    <row r="24" spans="1:11" s="19" customFormat="1" ht="44.25" customHeight="1" x14ac:dyDescent="0.25">
      <c r="A24" s="80" t="s">
        <v>5</v>
      </c>
      <c r="B24" s="80"/>
      <c r="C24" s="80"/>
      <c r="D24" s="8" t="s">
        <v>0</v>
      </c>
      <c r="E24" s="14">
        <f>SUM(E25:E28)</f>
        <v>4546</v>
      </c>
      <c r="F24" s="14">
        <f>SUM(F25:F28)</f>
        <v>4546</v>
      </c>
      <c r="G24" s="18">
        <f t="shared" ref="G24" si="3">SUM(G25:G28)</f>
        <v>0</v>
      </c>
      <c r="H24" s="49">
        <f t="shared" ref="H24:H64" si="4">G24-F24</f>
        <v>-4546</v>
      </c>
      <c r="I24" s="15">
        <f t="shared" ref="I24:I33" si="5">G24/F24*100</f>
        <v>0</v>
      </c>
      <c r="J24" s="61"/>
    </row>
    <row r="25" spans="1:11" s="19" customFormat="1" ht="44.25" customHeight="1" x14ac:dyDescent="0.25">
      <c r="A25" s="80"/>
      <c r="B25" s="80"/>
      <c r="C25" s="80"/>
      <c r="D25" s="17" t="s">
        <v>1</v>
      </c>
      <c r="E25" s="18">
        <f>E15+E20</f>
        <v>0</v>
      </c>
      <c r="F25" s="18">
        <f>F15</f>
        <v>0</v>
      </c>
      <c r="G25" s="18">
        <f t="shared" ref="G25" si="6">G15</f>
        <v>0</v>
      </c>
      <c r="H25" s="49">
        <f t="shared" si="4"/>
        <v>0</v>
      </c>
      <c r="I25" s="15" t="e">
        <f t="shared" si="5"/>
        <v>#DIV/0!</v>
      </c>
      <c r="J25" s="54"/>
    </row>
    <row r="26" spans="1:11" s="19" customFormat="1" ht="59.25" customHeight="1" x14ac:dyDescent="0.25">
      <c r="A26" s="80"/>
      <c r="B26" s="80"/>
      <c r="C26" s="80"/>
      <c r="D26" s="8" t="s">
        <v>2</v>
      </c>
      <c r="E26" s="18">
        <f>E16+E21</f>
        <v>4227.7</v>
      </c>
      <c r="F26" s="18">
        <f t="shared" ref="F26:G26" si="7">F16+F21</f>
        <v>4227.7</v>
      </c>
      <c r="G26" s="18">
        <f t="shared" si="7"/>
        <v>0</v>
      </c>
      <c r="H26" s="49">
        <f t="shared" si="4"/>
        <v>-4227.7</v>
      </c>
      <c r="I26" s="15">
        <f t="shared" si="5"/>
        <v>0</v>
      </c>
      <c r="J26" s="54"/>
    </row>
    <row r="27" spans="1:11" s="19" customFormat="1" ht="33.75" customHeight="1" x14ac:dyDescent="0.25">
      <c r="A27" s="80"/>
      <c r="B27" s="80"/>
      <c r="C27" s="80"/>
      <c r="D27" s="8" t="s">
        <v>3</v>
      </c>
      <c r="E27" s="18">
        <f t="shared" ref="E27:E28" si="8">E17+E22</f>
        <v>318.3</v>
      </c>
      <c r="F27" s="18">
        <f>F17+F22</f>
        <v>318.3</v>
      </c>
      <c r="G27" s="18">
        <f t="shared" ref="G27" si="9">G17+G22</f>
        <v>0</v>
      </c>
      <c r="H27" s="49">
        <f t="shared" si="4"/>
        <v>-318.3</v>
      </c>
      <c r="I27" s="15">
        <f t="shared" si="5"/>
        <v>0</v>
      </c>
      <c r="J27" s="54"/>
      <c r="K27" s="21" t="s">
        <v>26</v>
      </c>
    </row>
    <row r="28" spans="1:11" s="19" customFormat="1" ht="42" customHeight="1" x14ac:dyDescent="0.25">
      <c r="A28" s="80"/>
      <c r="B28" s="80"/>
      <c r="C28" s="80"/>
      <c r="D28" s="8" t="s">
        <v>37</v>
      </c>
      <c r="E28" s="18">
        <f t="shared" si="8"/>
        <v>0</v>
      </c>
      <c r="F28" s="18">
        <f t="shared" ref="F28:G28" si="10">F18+F23</f>
        <v>0</v>
      </c>
      <c r="G28" s="18">
        <f t="shared" si="10"/>
        <v>0</v>
      </c>
      <c r="H28" s="49">
        <f t="shared" si="4"/>
        <v>0</v>
      </c>
      <c r="I28" s="15" t="e">
        <f t="shared" si="5"/>
        <v>#DIV/0!</v>
      </c>
      <c r="J28" s="55"/>
    </row>
    <row r="29" spans="1:11" s="19" customFormat="1" ht="44.25" customHeight="1" x14ac:dyDescent="0.25">
      <c r="A29" s="80" t="s">
        <v>24</v>
      </c>
      <c r="B29" s="80"/>
      <c r="C29" s="80"/>
      <c r="D29" s="8" t="s">
        <v>0</v>
      </c>
      <c r="E29" s="18">
        <f>SUM(E30:E33)</f>
        <v>4546</v>
      </c>
      <c r="F29" s="18">
        <f>SUM(F30:F33)</f>
        <v>4546</v>
      </c>
      <c r="G29" s="18">
        <f t="shared" ref="G29" si="11">SUM(G30:G33)</f>
        <v>0</v>
      </c>
      <c r="H29" s="49">
        <f t="shared" si="4"/>
        <v>-4546</v>
      </c>
      <c r="I29" s="15">
        <f t="shared" si="5"/>
        <v>0</v>
      </c>
      <c r="J29" s="61"/>
    </row>
    <row r="30" spans="1:11" s="19" customFormat="1" ht="42" customHeight="1" x14ac:dyDescent="0.25">
      <c r="A30" s="80"/>
      <c r="B30" s="80"/>
      <c r="C30" s="80"/>
      <c r="D30" s="17" t="s">
        <v>1</v>
      </c>
      <c r="E30" s="18">
        <f t="shared" ref="E30:F33" si="12">E15</f>
        <v>0</v>
      </c>
      <c r="F30" s="18">
        <f t="shared" si="12"/>
        <v>0</v>
      </c>
      <c r="G30" s="18">
        <f t="shared" ref="G30" si="13">G15</f>
        <v>0</v>
      </c>
      <c r="H30" s="49">
        <f t="shared" si="4"/>
        <v>0</v>
      </c>
      <c r="I30" s="15" t="e">
        <f t="shared" si="5"/>
        <v>#DIV/0!</v>
      </c>
      <c r="J30" s="54"/>
    </row>
    <row r="31" spans="1:11" s="19" customFormat="1" ht="45" customHeight="1" x14ac:dyDescent="0.25">
      <c r="A31" s="80"/>
      <c r="B31" s="80"/>
      <c r="C31" s="80"/>
      <c r="D31" s="8" t="s">
        <v>2</v>
      </c>
      <c r="E31" s="18">
        <f t="shared" si="12"/>
        <v>4227.7</v>
      </c>
      <c r="F31" s="18">
        <f t="shared" si="12"/>
        <v>4227.7</v>
      </c>
      <c r="G31" s="18">
        <f t="shared" ref="G31" si="14">G16</f>
        <v>0</v>
      </c>
      <c r="H31" s="49">
        <f t="shared" si="4"/>
        <v>-4227.7</v>
      </c>
      <c r="I31" s="15">
        <f t="shared" si="5"/>
        <v>0</v>
      </c>
      <c r="J31" s="54"/>
    </row>
    <row r="32" spans="1:11" s="19" customFormat="1" ht="33" customHeight="1" x14ac:dyDescent="0.25">
      <c r="A32" s="80"/>
      <c r="B32" s="80"/>
      <c r="C32" s="80"/>
      <c r="D32" s="8" t="s">
        <v>3</v>
      </c>
      <c r="E32" s="18">
        <f t="shared" si="12"/>
        <v>318.3</v>
      </c>
      <c r="F32" s="18">
        <f t="shared" si="12"/>
        <v>318.3</v>
      </c>
      <c r="G32" s="18">
        <f t="shared" ref="G32" si="15">G17</f>
        <v>0</v>
      </c>
      <c r="H32" s="49">
        <f t="shared" si="4"/>
        <v>-318.3</v>
      </c>
      <c r="I32" s="15">
        <f t="shared" si="5"/>
        <v>0</v>
      </c>
      <c r="J32" s="54"/>
    </row>
    <row r="33" spans="1:11" s="19" customFormat="1" ht="56.25" customHeight="1" x14ac:dyDescent="0.25">
      <c r="A33" s="80"/>
      <c r="B33" s="80"/>
      <c r="C33" s="80"/>
      <c r="D33" s="8" t="s">
        <v>37</v>
      </c>
      <c r="E33" s="18">
        <f t="shared" si="12"/>
        <v>0</v>
      </c>
      <c r="F33" s="18">
        <f t="shared" si="12"/>
        <v>0</v>
      </c>
      <c r="G33" s="18">
        <f t="shared" ref="G33" si="16">G18</f>
        <v>0</v>
      </c>
      <c r="H33" s="49">
        <f t="shared" si="4"/>
        <v>0</v>
      </c>
      <c r="I33" s="15" t="e">
        <f t="shared" si="5"/>
        <v>#DIV/0!</v>
      </c>
      <c r="J33" s="55"/>
    </row>
    <row r="34" spans="1:11" s="19" customFormat="1" ht="38.25" customHeight="1" x14ac:dyDescent="0.25">
      <c r="A34" s="78" t="s">
        <v>25</v>
      </c>
      <c r="B34" s="78"/>
      <c r="C34" s="78"/>
      <c r="D34" s="78"/>
      <c r="E34" s="78"/>
      <c r="F34" s="78"/>
      <c r="G34" s="78"/>
      <c r="H34" s="78"/>
      <c r="I34" s="78"/>
      <c r="J34" s="78"/>
    </row>
    <row r="35" spans="1:11" s="16" customFormat="1" ht="40.5" customHeight="1" x14ac:dyDescent="0.25">
      <c r="A35" s="73" t="s">
        <v>12</v>
      </c>
      <c r="B35" s="75" t="s">
        <v>38</v>
      </c>
      <c r="C35" s="77" t="s">
        <v>27</v>
      </c>
      <c r="D35" s="22" t="s">
        <v>0</v>
      </c>
      <c r="E35" s="23">
        <f xml:space="preserve"> E36+E37+E38</f>
        <v>0</v>
      </c>
      <c r="F35" s="23">
        <f xml:space="preserve"> F36+F37+F38</f>
        <v>0</v>
      </c>
      <c r="G35" s="23">
        <f xml:space="preserve"> G36+G37+G38</f>
        <v>0</v>
      </c>
      <c r="H35" s="49">
        <f t="shared" si="4"/>
        <v>0</v>
      </c>
      <c r="I35" s="15" t="e">
        <f t="shared" ref="I35:I64" si="17">G35/F35*100</f>
        <v>#DIV/0!</v>
      </c>
      <c r="J35" s="53" t="s">
        <v>77</v>
      </c>
    </row>
    <row r="36" spans="1:11" s="19" customFormat="1" ht="30.75" customHeight="1" x14ac:dyDescent="0.25">
      <c r="A36" s="73"/>
      <c r="B36" s="75"/>
      <c r="C36" s="77"/>
      <c r="D36" s="17" t="s">
        <v>1</v>
      </c>
      <c r="E36" s="20">
        <v>0</v>
      </c>
      <c r="F36" s="20">
        <v>0</v>
      </c>
      <c r="G36" s="20">
        <v>0</v>
      </c>
      <c r="H36" s="49">
        <f t="shared" si="4"/>
        <v>0</v>
      </c>
      <c r="I36" s="15" t="e">
        <f t="shared" si="17"/>
        <v>#DIV/0!</v>
      </c>
      <c r="J36" s="54"/>
    </row>
    <row r="37" spans="1:11" s="19" customFormat="1" ht="53.25" customHeight="1" x14ac:dyDescent="0.25">
      <c r="A37" s="73"/>
      <c r="B37" s="75"/>
      <c r="C37" s="77"/>
      <c r="D37" s="17" t="s">
        <v>2</v>
      </c>
      <c r="E37" s="20">
        <v>0</v>
      </c>
      <c r="F37" s="20">
        <v>0</v>
      </c>
      <c r="G37" s="20">
        <v>0</v>
      </c>
      <c r="H37" s="49">
        <f t="shared" si="4"/>
        <v>0</v>
      </c>
      <c r="I37" s="15" t="e">
        <f t="shared" si="17"/>
        <v>#DIV/0!</v>
      </c>
      <c r="J37" s="54"/>
    </row>
    <row r="38" spans="1:11" s="19" customFormat="1" ht="48.75" customHeight="1" x14ac:dyDescent="0.25">
      <c r="A38" s="73"/>
      <c r="B38" s="75"/>
      <c r="C38" s="77"/>
      <c r="D38" s="17" t="s">
        <v>3</v>
      </c>
      <c r="E38" s="20">
        <v>0</v>
      </c>
      <c r="F38" s="20">
        <v>0</v>
      </c>
      <c r="G38" s="20">
        <v>0</v>
      </c>
      <c r="H38" s="49">
        <f t="shared" si="4"/>
        <v>0</v>
      </c>
      <c r="I38" s="15" t="e">
        <f t="shared" si="17"/>
        <v>#DIV/0!</v>
      </c>
      <c r="J38" s="54"/>
      <c r="K38" s="21"/>
    </row>
    <row r="39" spans="1:11" s="19" customFormat="1" ht="56.25" customHeight="1" x14ac:dyDescent="0.25">
      <c r="A39" s="74"/>
      <c r="B39" s="76"/>
      <c r="C39" s="76"/>
      <c r="D39" s="8" t="s">
        <v>37</v>
      </c>
      <c r="E39" s="20">
        <v>0</v>
      </c>
      <c r="F39" s="20">
        <v>0</v>
      </c>
      <c r="G39" s="20">
        <v>0</v>
      </c>
      <c r="H39" s="49">
        <f t="shared" si="4"/>
        <v>0</v>
      </c>
      <c r="I39" s="15" t="e">
        <f t="shared" si="17"/>
        <v>#DIV/0!</v>
      </c>
      <c r="J39" s="55"/>
      <c r="K39" s="21"/>
    </row>
    <row r="40" spans="1:11" s="16" customFormat="1" ht="23.25" customHeight="1" x14ac:dyDescent="0.25">
      <c r="A40" s="73" t="s">
        <v>13</v>
      </c>
      <c r="B40" s="75" t="s">
        <v>39</v>
      </c>
      <c r="C40" s="77" t="s">
        <v>4</v>
      </c>
      <c r="D40" s="22" t="s">
        <v>0</v>
      </c>
      <c r="E40" s="14">
        <f t="shared" ref="E40" si="18" xml:space="preserve"> E41+E42+E43+E44</f>
        <v>0</v>
      </c>
      <c r="F40" s="14">
        <f t="shared" ref="F40:G40" si="19" xml:space="preserve"> F41+F42+F43+F44</f>
        <v>0</v>
      </c>
      <c r="G40" s="14">
        <f t="shared" si="19"/>
        <v>0</v>
      </c>
      <c r="H40" s="49">
        <f t="shared" si="4"/>
        <v>0</v>
      </c>
      <c r="I40" s="15" t="e">
        <f t="shared" si="17"/>
        <v>#DIV/0!</v>
      </c>
      <c r="J40" s="56" t="s">
        <v>76</v>
      </c>
    </row>
    <row r="41" spans="1:11" s="19" customFormat="1" ht="37.5" customHeight="1" x14ac:dyDescent="0.25">
      <c r="A41" s="73"/>
      <c r="B41" s="75"/>
      <c r="C41" s="77"/>
      <c r="D41" s="17" t="s">
        <v>1</v>
      </c>
      <c r="E41" s="20">
        <v>0</v>
      </c>
      <c r="F41" s="20">
        <v>0</v>
      </c>
      <c r="G41" s="20">
        <v>0</v>
      </c>
      <c r="H41" s="49">
        <f t="shared" si="4"/>
        <v>0</v>
      </c>
      <c r="I41" s="15" t="e">
        <f t="shared" si="17"/>
        <v>#DIV/0!</v>
      </c>
      <c r="J41" s="54"/>
      <c r="K41" s="21" t="s">
        <v>26</v>
      </c>
    </row>
    <row r="42" spans="1:11" s="19" customFormat="1" ht="51" customHeight="1" x14ac:dyDescent="0.25">
      <c r="A42" s="73"/>
      <c r="B42" s="75"/>
      <c r="C42" s="77"/>
      <c r="D42" s="17" t="s">
        <v>2</v>
      </c>
      <c r="E42" s="20">
        <v>0</v>
      </c>
      <c r="F42" s="20">
        <v>0</v>
      </c>
      <c r="G42" s="20">
        <v>0</v>
      </c>
      <c r="H42" s="49">
        <f t="shared" si="4"/>
        <v>0</v>
      </c>
      <c r="I42" s="15" t="e">
        <f t="shared" si="17"/>
        <v>#DIV/0!</v>
      </c>
      <c r="J42" s="54"/>
      <c r="K42" s="21" t="s">
        <v>26</v>
      </c>
    </row>
    <row r="43" spans="1:11" s="19" customFormat="1" ht="39" customHeight="1" x14ac:dyDescent="0.25">
      <c r="A43" s="73"/>
      <c r="B43" s="75"/>
      <c r="C43" s="77"/>
      <c r="D43" s="17" t="s">
        <v>3</v>
      </c>
      <c r="E43" s="20">
        <v>0</v>
      </c>
      <c r="F43" s="20">
        <v>0</v>
      </c>
      <c r="G43" s="20">
        <v>0</v>
      </c>
      <c r="H43" s="49">
        <f t="shared" si="4"/>
        <v>0</v>
      </c>
      <c r="I43" s="15" t="e">
        <f t="shared" si="17"/>
        <v>#DIV/0!</v>
      </c>
      <c r="J43" s="54"/>
    </row>
    <row r="44" spans="1:11" s="19" customFormat="1" ht="38.25" customHeight="1" x14ac:dyDescent="0.25">
      <c r="A44" s="74"/>
      <c r="B44" s="76"/>
      <c r="C44" s="76"/>
      <c r="D44" s="8" t="s">
        <v>37</v>
      </c>
      <c r="E44" s="20">
        <v>0</v>
      </c>
      <c r="F44" s="20">
        <v>0</v>
      </c>
      <c r="G44" s="20">
        <v>0</v>
      </c>
      <c r="H44" s="49">
        <f t="shared" si="4"/>
        <v>0</v>
      </c>
      <c r="I44" s="15" t="e">
        <f t="shared" si="17"/>
        <v>#DIV/0!</v>
      </c>
      <c r="J44" s="55"/>
    </row>
    <row r="45" spans="1:11" s="16" customFormat="1" ht="24" customHeight="1" x14ac:dyDescent="0.25">
      <c r="A45" s="73" t="s">
        <v>18</v>
      </c>
      <c r="B45" s="75" t="s">
        <v>28</v>
      </c>
      <c r="C45" s="77" t="s">
        <v>49</v>
      </c>
      <c r="D45" s="22" t="s">
        <v>0</v>
      </c>
      <c r="E45" s="23">
        <f t="shared" ref="E45" si="20" xml:space="preserve"> E46+E47+E48+E49</f>
        <v>59268.100000000006</v>
      </c>
      <c r="F45" s="23">
        <f t="shared" ref="F45:G45" si="21" xml:space="preserve"> F46+F47+F48+F49</f>
        <v>17676.5</v>
      </c>
      <c r="G45" s="23">
        <f t="shared" si="21"/>
        <v>0</v>
      </c>
      <c r="H45" s="49">
        <f t="shared" si="4"/>
        <v>-17676.5</v>
      </c>
      <c r="I45" s="15">
        <f t="shared" si="17"/>
        <v>0</v>
      </c>
      <c r="J45" s="91" t="s">
        <v>89</v>
      </c>
    </row>
    <row r="46" spans="1:11" s="19" customFormat="1" ht="40.5" customHeight="1" x14ac:dyDescent="0.25">
      <c r="A46" s="73"/>
      <c r="B46" s="75"/>
      <c r="C46" s="77"/>
      <c r="D46" s="17" t="s">
        <v>1</v>
      </c>
      <c r="E46" s="20">
        <v>0</v>
      </c>
      <c r="F46" s="20">
        <v>0</v>
      </c>
      <c r="G46" s="20">
        <v>0</v>
      </c>
      <c r="H46" s="49">
        <f t="shared" si="4"/>
        <v>0</v>
      </c>
      <c r="I46" s="15" t="e">
        <f t="shared" si="17"/>
        <v>#DIV/0!</v>
      </c>
      <c r="J46" s="92"/>
    </row>
    <row r="47" spans="1:11" s="19" customFormat="1" ht="56.25" customHeight="1" x14ac:dyDescent="0.25">
      <c r="A47" s="73"/>
      <c r="B47" s="75"/>
      <c r="C47" s="77"/>
      <c r="D47" s="17" t="s">
        <v>2</v>
      </c>
      <c r="E47" s="20">
        <v>55119.3</v>
      </c>
      <c r="F47" s="20">
        <v>13527.7</v>
      </c>
      <c r="G47" s="20">
        <v>0</v>
      </c>
      <c r="H47" s="49">
        <f t="shared" si="4"/>
        <v>-13527.7</v>
      </c>
      <c r="I47" s="15">
        <f t="shared" si="17"/>
        <v>0</v>
      </c>
      <c r="J47" s="92"/>
    </row>
    <row r="48" spans="1:11" s="19" customFormat="1" ht="33" customHeight="1" x14ac:dyDescent="0.25">
      <c r="A48" s="73"/>
      <c r="B48" s="75"/>
      <c r="C48" s="77"/>
      <c r="D48" s="17" t="s">
        <v>3</v>
      </c>
      <c r="E48" s="20">
        <v>4148.8</v>
      </c>
      <c r="F48" s="20">
        <v>4148.8</v>
      </c>
      <c r="G48" s="20">
        <v>0</v>
      </c>
      <c r="H48" s="49">
        <f t="shared" si="4"/>
        <v>-4148.8</v>
      </c>
      <c r="I48" s="15">
        <f t="shared" si="17"/>
        <v>0</v>
      </c>
      <c r="J48" s="92"/>
    </row>
    <row r="49" spans="1:12" s="19" customFormat="1" ht="41.25" customHeight="1" x14ac:dyDescent="0.25">
      <c r="A49" s="74"/>
      <c r="B49" s="76"/>
      <c r="C49" s="76"/>
      <c r="D49" s="8" t="s">
        <v>37</v>
      </c>
      <c r="E49" s="20">
        <v>0</v>
      </c>
      <c r="F49" s="20">
        <v>0</v>
      </c>
      <c r="G49" s="20">
        <v>0</v>
      </c>
      <c r="H49" s="49">
        <f t="shared" si="4"/>
        <v>0</v>
      </c>
      <c r="I49" s="15" t="e">
        <f t="shared" si="17"/>
        <v>#DIV/0!</v>
      </c>
      <c r="J49" s="92"/>
    </row>
    <row r="50" spans="1:12" s="19" customFormat="1" ht="41.25" customHeight="1" x14ac:dyDescent="0.25">
      <c r="A50" s="73" t="s">
        <v>80</v>
      </c>
      <c r="B50" s="88" t="s">
        <v>82</v>
      </c>
      <c r="C50" s="77" t="s">
        <v>49</v>
      </c>
      <c r="D50" s="44" t="s">
        <v>0</v>
      </c>
      <c r="E50" s="23">
        <f t="shared" ref="E50:G50" si="22" xml:space="preserve"> E51+E52+E53+E54</f>
        <v>222556.9</v>
      </c>
      <c r="F50" s="23">
        <f t="shared" si="22"/>
        <v>222556.9</v>
      </c>
      <c r="G50" s="23">
        <f t="shared" si="22"/>
        <v>29572.799999999999</v>
      </c>
      <c r="H50" s="49">
        <f t="shared" ref="H50:H54" si="23">G50-F50</f>
        <v>-192984.1</v>
      </c>
      <c r="I50" s="15">
        <f t="shared" ref="I50:I54" si="24">G50/F50*100</f>
        <v>13.287747987143961</v>
      </c>
      <c r="J50" s="92"/>
    </row>
    <row r="51" spans="1:12" s="19" customFormat="1" ht="41.25" customHeight="1" x14ac:dyDescent="0.25">
      <c r="A51" s="73"/>
      <c r="B51" s="89"/>
      <c r="C51" s="77"/>
      <c r="D51" s="45" t="s">
        <v>1</v>
      </c>
      <c r="E51" s="20">
        <v>0</v>
      </c>
      <c r="F51" s="20">
        <v>0</v>
      </c>
      <c r="G51" s="20">
        <v>0</v>
      </c>
      <c r="H51" s="49">
        <f t="shared" si="23"/>
        <v>0</v>
      </c>
      <c r="I51" s="15" t="e">
        <f t="shared" si="24"/>
        <v>#DIV/0!</v>
      </c>
      <c r="J51" s="92"/>
    </row>
    <row r="52" spans="1:12" s="19" customFormat="1" ht="41.25" customHeight="1" x14ac:dyDescent="0.25">
      <c r="A52" s="73"/>
      <c r="B52" s="89"/>
      <c r="C52" s="77"/>
      <c r="D52" s="45" t="s">
        <v>2</v>
      </c>
      <c r="E52" s="20">
        <v>206977.9</v>
      </c>
      <c r="F52" s="20">
        <v>206977.9</v>
      </c>
      <c r="G52" s="20">
        <v>27502.7</v>
      </c>
      <c r="H52" s="49">
        <f t="shared" si="23"/>
        <v>-179475.19999999998</v>
      </c>
      <c r="I52" s="15">
        <f t="shared" si="24"/>
        <v>13.287747145951331</v>
      </c>
      <c r="J52" s="92"/>
    </row>
    <row r="53" spans="1:12" s="19" customFormat="1" ht="41.25" customHeight="1" x14ac:dyDescent="0.25">
      <c r="A53" s="73"/>
      <c r="B53" s="89"/>
      <c r="C53" s="77"/>
      <c r="D53" s="45" t="s">
        <v>3</v>
      </c>
      <c r="E53" s="20">
        <v>15579</v>
      </c>
      <c r="F53" s="20">
        <v>15579</v>
      </c>
      <c r="G53" s="20">
        <v>2070.1</v>
      </c>
      <c r="H53" s="49">
        <f t="shared" si="23"/>
        <v>-13508.9</v>
      </c>
      <c r="I53" s="15">
        <f t="shared" si="24"/>
        <v>13.287759162975801</v>
      </c>
      <c r="J53" s="92"/>
    </row>
    <row r="54" spans="1:12" s="19" customFormat="1" ht="41.25" customHeight="1" x14ac:dyDescent="0.25">
      <c r="A54" s="74"/>
      <c r="B54" s="90"/>
      <c r="C54" s="76"/>
      <c r="D54" s="46" t="s">
        <v>37</v>
      </c>
      <c r="E54" s="20">
        <v>0</v>
      </c>
      <c r="F54" s="20">
        <v>0</v>
      </c>
      <c r="G54" s="20">
        <v>0</v>
      </c>
      <c r="H54" s="49">
        <f t="shared" si="23"/>
        <v>0</v>
      </c>
      <c r="I54" s="15" t="e">
        <f t="shared" si="24"/>
        <v>#DIV/0!</v>
      </c>
      <c r="J54" s="93"/>
    </row>
    <row r="55" spans="1:12" s="16" customFormat="1" ht="37.5" customHeight="1" x14ac:dyDescent="0.25">
      <c r="A55" s="87" t="s">
        <v>29</v>
      </c>
      <c r="B55" s="75"/>
      <c r="C55" s="75"/>
      <c r="D55" s="7" t="s">
        <v>0</v>
      </c>
      <c r="E55" s="14">
        <f>E45+E40+E35+E50</f>
        <v>281825</v>
      </c>
      <c r="F55" s="14">
        <f>F45+F40+F35+F50</f>
        <v>240233.4</v>
      </c>
      <c r="G55" s="14">
        <f>G45+G40+G35+G50</f>
        <v>29572.799999999999</v>
      </c>
      <c r="H55" s="14">
        <f>H45+H40+H35+H50</f>
        <v>-210660.6</v>
      </c>
      <c r="I55" s="15">
        <f t="shared" si="17"/>
        <v>12.310028497286389</v>
      </c>
      <c r="J55" s="61"/>
      <c r="L55" s="24"/>
    </row>
    <row r="56" spans="1:12" s="19" customFormat="1" ht="37.5" customHeight="1" x14ac:dyDescent="0.25">
      <c r="A56" s="75"/>
      <c r="B56" s="75"/>
      <c r="C56" s="75"/>
      <c r="D56" s="8" t="s">
        <v>1</v>
      </c>
      <c r="E56" s="18">
        <f>E46+E41+E36</f>
        <v>0</v>
      </c>
      <c r="F56" s="18">
        <f>F46+F41+F36</f>
        <v>0</v>
      </c>
      <c r="G56" s="18">
        <f>G46+G41+G36</f>
        <v>0</v>
      </c>
      <c r="H56" s="18">
        <f>H46+H41+H36</f>
        <v>0</v>
      </c>
      <c r="I56" s="15" t="e">
        <f t="shared" si="17"/>
        <v>#DIV/0!</v>
      </c>
      <c r="J56" s="54"/>
      <c r="L56" s="21" t="s">
        <v>26</v>
      </c>
    </row>
    <row r="57" spans="1:12" s="19" customFormat="1" ht="51" customHeight="1" x14ac:dyDescent="0.25">
      <c r="A57" s="75"/>
      <c r="B57" s="75"/>
      <c r="C57" s="75"/>
      <c r="D57" s="8" t="s">
        <v>2</v>
      </c>
      <c r="E57" s="18">
        <f t="shared" ref="E57:H58" si="25">E47+E42+E37+E52</f>
        <v>262097.2</v>
      </c>
      <c r="F57" s="18">
        <f t="shared" si="25"/>
        <v>220505.60000000001</v>
      </c>
      <c r="G57" s="18">
        <f t="shared" si="25"/>
        <v>27502.7</v>
      </c>
      <c r="H57" s="18">
        <f t="shared" si="25"/>
        <v>-193002.9</v>
      </c>
      <c r="I57" s="15">
        <f t="shared" si="17"/>
        <v>12.472563055087942</v>
      </c>
      <c r="J57" s="54"/>
    </row>
    <row r="58" spans="1:12" s="19" customFormat="1" ht="35.25" customHeight="1" x14ac:dyDescent="0.25">
      <c r="A58" s="75"/>
      <c r="B58" s="75"/>
      <c r="C58" s="75"/>
      <c r="D58" s="8" t="s">
        <v>3</v>
      </c>
      <c r="E58" s="18">
        <f t="shared" si="25"/>
        <v>19727.8</v>
      </c>
      <c r="F58" s="18">
        <f t="shared" si="25"/>
        <v>19727.8</v>
      </c>
      <c r="G58" s="18">
        <f t="shared" si="25"/>
        <v>2070.1</v>
      </c>
      <c r="H58" s="18">
        <f t="shared" si="25"/>
        <v>-17657.7</v>
      </c>
      <c r="I58" s="15">
        <f t="shared" si="17"/>
        <v>10.493314003588845</v>
      </c>
      <c r="J58" s="54"/>
    </row>
    <row r="59" spans="1:12" s="19" customFormat="1" ht="40.5" customHeight="1" x14ac:dyDescent="0.25">
      <c r="A59" s="76"/>
      <c r="B59" s="76"/>
      <c r="C59" s="76"/>
      <c r="D59" s="8" t="s">
        <v>37</v>
      </c>
      <c r="E59" s="18">
        <f>E49+E44+E39</f>
        <v>0</v>
      </c>
      <c r="F59" s="18">
        <f>F49+F44+F39</f>
        <v>0</v>
      </c>
      <c r="G59" s="18">
        <f>G49+G44+G39</f>
        <v>0</v>
      </c>
      <c r="H59" s="18">
        <f>H49+H44+H39</f>
        <v>0</v>
      </c>
      <c r="I59" s="15" t="e">
        <f t="shared" si="17"/>
        <v>#DIV/0!</v>
      </c>
      <c r="J59" s="55"/>
    </row>
    <row r="60" spans="1:12" s="16" customFormat="1" ht="30.75" customHeight="1" x14ac:dyDescent="0.25">
      <c r="A60" s="87" t="s">
        <v>24</v>
      </c>
      <c r="B60" s="87"/>
      <c r="C60" s="87"/>
      <c r="D60" s="7" t="s">
        <v>0</v>
      </c>
      <c r="E60" s="14">
        <f t="shared" ref="E60" si="26">E55</f>
        <v>281825</v>
      </c>
      <c r="F60" s="14">
        <f t="shared" ref="F60:G60" si="27">F55</f>
        <v>240233.4</v>
      </c>
      <c r="G60" s="14">
        <f t="shared" si="27"/>
        <v>29572.799999999999</v>
      </c>
      <c r="H60" s="49">
        <f t="shared" si="4"/>
        <v>-210660.6</v>
      </c>
      <c r="I60" s="15">
        <f t="shared" si="17"/>
        <v>12.310028497286389</v>
      </c>
      <c r="J60" s="60"/>
      <c r="L60" s="24"/>
    </row>
    <row r="61" spans="1:12" s="19" customFormat="1" ht="39" customHeight="1" x14ac:dyDescent="0.25">
      <c r="A61" s="87"/>
      <c r="B61" s="87"/>
      <c r="C61" s="87"/>
      <c r="D61" s="8" t="s">
        <v>1</v>
      </c>
      <c r="E61" s="18">
        <f t="shared" ref="E61" si="28">E56</f>
        <v>0</v>
      </c>
      <c r="F61" s="18">
        <f t="shared" ref="F61:G61" si="29">F56</f>
        <v>0</v>
      </c>
      <c r="G61" s="18">
        <f t="shared" si="29"/>
        <v>0</v>
      </c>
      <c r="H61" s="49">
        <f t="shared" si="4"/>
        <v>0</v>
      </c>
      <c r="I61" s="15" t="e">
        <f t="shared" si="17"/>
        <v>#DIV/0!</v>
      </c>
      <c r="J61" s="58"/>
    </row>
    <row r="62" spans="1:12" s="19" customFormat="1" ht="46.5" customHeight="1" x14ac:dyDescent="0.25">
      <c r="A62" s="87"/>
      <c r="B62" s="87"/>
      <c r="C62" s="87"/>
      <c r="D62" s="8" t="s">
        <v>2</v>
      </c>
      <c r="E62" s="18">
        <f t="shared" ref="E62" si="30">E57</f>
        <v>262097.2</v>
      </c>
      <c r="F62" s="18">
        <f t="shared" ref="F62:G62" si="31">F57</f>
        <v>220505.60000000001</v>
      </c>
      <c r="G62" s="18">
        <f t="shared" si="31"/>
        <v>27502.7</v>
      </c>
      <c r="H62" s="49">
        <f t="shared" si="4"/>
        <v>-193002.9</v>
      </c>
      <c r="I62" s="15">
        <f t="shared" si="17"/>
        <v>12.472563055087942</v>
      </c>
      <c r="J62" s="58"/>
    </row>
    <row r="63" spans="1:12" s="19" customFormat="1" ht="29.25" customHeight="1" x14ac:dyDescent="0.25">
      <c r="A63" s="87"/>
      <c r="B63" s="87"/>
      <c r="C63" s="87"/>
      <c r="D63" s="8" t="s">
        <v>3</v>
      </c>
      <c r="E63" s="18">
        <f t="shared" ref="E63" si="32">E58</f>
        <v>19727.8</v>
      </c>
      <c r="F63" s="18">
        <f t="shared" ref="F63:G63" si="33">F58</f>
        <v>19727.8</v>
      </c>
      <c r="G63" s="18">
        <f t="shared" si="33"/>
        <v>2070.1</v>
      </c>
      <c r="H63" s="49">
        <f t="shared" si="4"/>
        <v>-17657.7</v>
      </c>
      <c r="I63" s="15">
        <f t="shared" si="17"/>
        <v>10.493314003588845</v>
      </c>
      <c r="J63" s="58"/>
    </row>
    <row r="64" spans="1:12" s="19" customFormat="1" ht="64.5" customHeight="1" x14ac:dyDescent="0.25">
      <c r="A64" s="76"/>
      <c r="B64" s="76"/>
      <c r="C64" s="76"/>
      <c r="D64" s="8" t="s">
        <v>37</v>
      </c>
      <c r="E64" s="18">
        <f t="shared" ref="E64" si="34">E59</f>
        <v>0</v>
      </c>
      <c r="F64" s="18">
        <f t="shared" ref="F64:G64" si="35">F59</f>
        <v>0</v>
      </c>
      <c r="G64" s="18">
        <f t="shared" si="35"/>
        <v>0</v>
      </c>
      <c r="H64" s="49">
        <f t="shared" si="4"/>
        <v>0</v>
      </c>
      <c r="I64" s="15" t="e">
        <f t="shared" si="17"/>
        <v>#DIV/0!</v>
      </c>
      <c r="J64" s="59"/>
    </row>
    <row r="65" spans="1:10" s="19" customFormat="1" ht="40.5" customHeight="1" x14ac:dyDescent="0.25">
      <c r="A65" s="83" t="s">
        <v>40</v>
      </c>
      <c r="B65" s="83"/>
      <c r="C65" s="83"/>
      <c r="D65" s="83"/>
      <c r="E65" s="83"/>
      <c r="F65" s="83"/>
      <c r="G65" s="83"/>
      <c r="H65" s="83"/>
      <c r="I65" s="83"/>
      <c r="J65" s="83"/>
    </row>
    <row r="66" spans="1:10" s="16" customFormat="1" ht="31.5" customHeight="1" x14ac:dyDescent="0.25">
      <c r="A66" s="94" t="s">
        <v>14</v>
      </c>
      <c r="B66" s="81" t="s">
        <v>30</v>
      </c>
      <c r="C66" s="81" t="s">
        <v>49</v>
      </c>
      <c r="D66" s="7" t="s">
        <v>0</v>
      </c>
      <c r="E66" s="14">
        <f>E67+E68+E69</f>
        <v>4638.1000000000004</v>
      </c>
      <c r="F66" s="14">
        <f>F67+F68+F69</f>
        <v>4638.2</v>
      </c>
      <c r="G66" s="14">
        <f t="shared" ref="G66" si="36">G67+G68+G69</f>
        <v>4540.2999999999993</v>
      </c>
      <c r="H66" s="49">
        <f t="shared" ref="H66:H70" si="37">G66-F66</f>
        <v>-97.900000000000546</v>
      </c>
      <c r="I66" s="15">
        <f t="shared" ref="I66:I70" si="38">G66/F66*100</f>
        <v>97.889267388210925</v>
      </c>
      <c r="J66" s="57" t="s">
        <v>81</v>
      </c>
    </row>
    <row r="67" spans="1:10" s="19" customFormat="1" ht="34.5" customHeight="1" x14ac:dyDescent="0.25">
      <c r="A67" s="94"/>
      <c r="B67" s="81"/>
      <c r="C67" s="81"/>
      <c r="D67" s="8" t="s">
        <v>1</v>
      </c>
      <c r="E67" s="18">
        <v>2968.2</v>
      </c>
      <c r="F67" s="18">
        <v>2968.2</v>
      </c>
      <c r="G67" s="18">
        <v>2968.2</v>
      </c>
      <c r="H67" s="49">
        <f t="shared" si="37"/>
        <v>0</v>
      </c>
      <c r="I67" s="15">
        <f t="shared" si="38"/>
        <v>100</v>
      </c>
      <c r="J67" s="58"/>
    </row>
    <row r="68" spans="1:10" s="19" customFormat="1" ht="50.25" customHeight="1" x14ac:dyDescent="0.25">
      <c r="A68" s="94"/>
      <c r="B68" s="81"/>
      <c r="C68" s="81"/>
      <c r="D68" s="8" t="s">
        <v>2</v>
      </c>
      <c r="E68" s="18">
        <v>1669.9</v>
      </c>
      <c r="F68" s="18">
        <v>1670</v>
      </c>
      <c r="G68" s="18">
        <v>1572.1</v>
      </c>
      <c r="H68" s="49">
        <f t="shared" si="37"/>
        <v>-97.900000000000091</v>
      </c>
      <c r="I68" s="15">
        <f t="shared" si="38"/>
        <v>94.137724550898199</v>
      </c>
      <c r="J68" s="58"/>
    </row>
    <row r="69" spans="1:10" s="19" customFormat="1" ht="29.25" customHeight="1" x14ac:dyDescent="0.25">
      <c r="A69" s="94"/>
      <c r="B69" s="81"/>
      <c r="C69" s="81"/>
      <c r="D69" s="8" t="s">
        <v>3</v>
      </c>
      <c r="E69" s="18">
        <v>0</v>
      </c>
      <c r="F69" s="18">
        <v>0</v>
      </c>
      <c r="G69" s="18">
        <v>0</v>
      </c>
      <c r="H69" s="49">
        <f t="shared" si="37"/>
        <v>0</v>
      </c>
      <c r="I69" s="15" t="e">
        <f t="shared" si="38"/>
        <v>#DIV/0!</v>
      </c>
      <c r="J69" s="58"/>
    </row>
    <row r="70" spans="1:10" s="19" customFormat="1" ht="33.75" customHeight="1" x14ac:dyDescent="0.25">
      <c r="A70" s="95"/>
      <c r="B70" s="82"/>
      <c r="C70" s="82"/>
      <c r="D70" s="8" t="s">
        <v>37</v>
      </c>
      <c r="E70" s="18">
        <v>0</v>
      </c>
      <c r="F70" s="18">
        <v>0</v>
      </c>
      <c r="G70" s="18">
        <v>0</v>
      </c>
      <c r="H70" s="49">
        <f t="shared" si="37"/>
        <v>0</v>
      </c>
      <c r="I70" s="15" t="e">
        <f t="shared" si="38"/>
        <v>#DIV/0!</v>
      </c>
      <c r="J70" s="59"/>
    </row>
    <row r="71" spans="1:10" s="16" customFormat="1" ht="33" customHeight="1" x14ac:dyDescent="0.25">
      <c r="A71" s="94" t="s">
        <v>15</v>
      </c>
      <c r="B71" s="81" t="s">
        <v>83</v>
      </c>
      <c r="C71" s="81" t="s">
        <v>49</v>
      </c>
      <c r="D71" s="7" t="s">
        <v>0</v>
      </c>
      <c r="E71" s="14">
        <f t="shared" ref="E71" si="39">SUM(E72:E75)</f>
        <v>4352.0999999999995</v>
      </c>
      <c r="F71" s="14">
        <f t="shared" ref="F71:G71" si="40">SUM(F72:F75)</f>
        <v>4465.0999999999995</v>
      </c>
      <c r="G71" s="14">
        <f t="shared" si="40"/>
        <v>4352</v>
      </c>
      <c r="H71" s="49">
        <f t="shared" ref="H71:H75" si="41">G71-F71</f>
        <v>-113.09999999999945</v>
      </c>
      <c r="I71" s="15">
        <f t="shared" ref="I71:I75" si="42">G71/F71*100</f>
        <v>97.46702201518444</v>
      </c>
      <c r="J71" s="57" t="s">
        <v>87</v>
      </c>
    </row>
    <row r="72" spans="1:10" s="16" customFormat="1" ht="42.75" customHeight="1" x14ac:dyDescent="0.25">
      <c r="A72" s="94"/>
      <c r="B72" s="81"/>
      <c r="C72" s="81"/>
      <c r="D72" s="8" t="s">
        <v>20</v>
      </c>
      <c r="E72" s="20">
        <v>204.7</v>
      </c>
      <c r="F72" s="20">
        <v>204.7</v>
      </c>
      <c r="G72" s="20">
        <v>204.7</v>
      </c>
      <c r="H72" s="49">
        <f t="shared" si="41"/>
        <v>0</v>
      </c>
      <c r="I72" s="15">
        <f t="shared" si="42"/>
        <v>100</v>
      </c>
      <c r="J72" s="58"/>
    </row>
    <row r="73" spans="1:10" s="19" customFormat="1" ht="58.5" customHeight="1" x14ac:dyDescent="0.25">
      <c r="A73" s="94"/>
      <c r="B73" s="81"/>
      <c r="C73" s="81"/>
      <c r="D73" s="8" t="s">
        <v>2</v>
      </c>
      <c r="E73" s="20">
        <v>3929.7</v>
      </c>
      <c r="F73" s="20">
        <v>4042.7</v>
      </c>
      <c r="G73" s="20">
        <v>3929.7</v>
      </c>
      <c r="H73" s="49">
        <f t="shared" si="41"/>
        <v>-113</v>
      </c>
      <c r="I73" s="15">
        <f t="shared" si="42"/>
        <v>97.204838350607275</v>
      </c>
      <c r="J73" s="58"/>
    </row>
    <row r="74" spans="1:10" s="19" customFormat="1" ht="48" customHeight="1" x14ac:dyDescent="0.25">
      <c r="A74" s="94"/>
      <c r="B74" s="81"/>
      <c r="C74" s="81"/>
      <c r="D74" s="8" t="s">
        <v>3</v>
      </c>
      <c r="E74" s="20">
        <v>217.7</v>
      </c>
      <c r="F74" s="20">
        <v>217.7</v>
      </c>
      <c r="G74" s="20">
        <v>217.6</v>
      </c>
      <c r="H74" s="49">
        <f t="shared" si="41"/>
        <v>-9.9999999999994316E-2</v>
      </c>
      <c r="I74" s="15">
        <f t="shared" si="42"/>
        <v>99.954065227377129</v>
      </c>
      <c r="J74" s="58"/>
    </row>
    <row r="75" spans="1:10" s="19" customFormat="1" ht="48" customHeight="1" x14ac:dyDescent="0.25">
      <c r="A75" s="95"/>
      <c r="B75" s="82"/>
      <c r="C75" s="82"/>
      <c r="D75" s="8" t="s">
        <v>37</v>
      </c>
      <c r="E75" s="20">
        <v>0</v>
      </c>
      <c r="F75" s="20">
        <v>0</v>
      </c>
      <c r="G75" s="20">
        <v>0</v>
      </c>
      <c r="H75" s="49">
        <f t="shared" si="41"/>
        <v>0</v>
      </c>
      <c r="I75" s="15" t="e">
        <f t="shared" si="42"/>
        <v>#DIV/0!</v>
      </c>
      <c r="J75" s="59"/>
    </row>
    <row r="76" spans="1:10" s="16" customFormat="1" ht="33" customHeight="1" x14ac:dyDescent="0.25">
      <c r="A76" s="94" t="s">
        <v>23</v>
      </c>
      <c r="B76" s="81" t="s">
        <v>86</v>
      </c>
      <c r="C76" s="81" t="s">
        <v>50</v>
      </c>
      <c r="D76" s="7" t="s">
        <v>0</v>
      </c>
      <c r="E76" s="14">
        <f>E77+E78+E79</f>
        <v>14827.8</v>
      </c>
      <c r="F76" s="14">
        <f>F77+F78+F79</f>
        <v>20388.3</v>
      </c>
      <c r="G76" s="14">
        <f t="shared" ref="G76" si="43">G77+G78+G79</f>
        <v>1853.5</v>
      </c>
      <c r="H76" s="49">
        <f t="shared" ref="H76:H80" si="44">G76-F76</f>
        <v>-18534.8</v>
      </c>
      <c r="I76" s="15">
        <f t="shared" ref="I76:I80" si="45">G76/F76*100</f>
        <v>9.0909982686148432</v>
      </c>
      <c r="J76" s="57" t="s">
        <v>92</v>
      </c>
    </row>
    <row r="77" spans="1:10" s="19" customFormat="1" ht="36.75" customHeight="1" x14ac:dyDescent="0.25">
      <c r="A77" s="94"/>
      <c r="B77" s="81"/>
      <c r="C77" s="81"/>
      <c r="D77" s="8" t="s">
        <v>1</v>
      </c>
      <c r="E77" s="20">
        <v>0</v>
      </c>
      <c r="F77" s="20">
        <v>2224.1999999999998</v>
      </c>
      <c r="G77" s="20">
        <v>0</v>
      </c>
      <c r="H77" s="49">
        <f t="shared" si="44"/>
        <v>-2224.1999999999998</v>
      </c>
      <c r="I77" s="15">
        <f t="shared" si="45"/>
        <v>0</v>
      </c>
      <c r="J77" s="58"/>
    </row>
    <row r="78" spans="1:10" s="19" customFormat="1" ht="53.25" customHeight="1" x14ac:dyDescent="0.25">
      <c r="A78" s="94"/>
      <c r="B78" s="81"/>
      <c r="C78" s="81"/>
      <c r="D78" s="8" t="s">
        <v>2</v>
      </c>
      <c r="E78" s="20">
        <v>14827.8</v>
      </c>
      <c r="F78" s="20">
        <v>18164.099999999999</v>
      </c>
      <c r="G78" s="20">
        <v>1853.5</v>
      </c>
      <c r="H78" s="49">
        <f t="shared" si="44"/>
        <v>-16310.599999999999</v>
      </c>
      <c r="I78" s="15">
        <f t="shared" si="45"/>
        <v>10.204193987040371</v>
      </c>
      <c r="J78" s="58"/>
    </row>
    <row r="79" spans="1:10" s="19" customFormat="1" ht="36" customHeight="1" x14ac:dyDescent="0.25">
      <c r="A79" s="94"/>
      <c r="B79" s="81"/>
      <c r="C79" s="81"/>
      <c r="D79" s="8" t="s">
        <v>3</v>
      </c>
      <c r="E79" s="18">
        <v>0</v>
      </c>
      <c r="F79" s="18">
        <v>0</v>
      </c>
      <c r="G79" s="18">
        <v>0</v>
      </c>
      <c r="H79" s="49">
        <f t="shared" si="44"/>
        <v>0</v>
      </c>
      <c r="I79" s="15" t="e">
        <f t="shared" si="45"/>
        <v>#DIV/0!</v>
      </c>
      <c r="J79" s="58"/>
    </row>
    <row r="80" spans="1:10" s="19" customFormat="1" ht="41.25" customHeight="1" x14ac:dyDescent="0.25">
      <c r="A80" s="95"/>
      <c r="B80" s="82"/>
      <c r="C80" s="82"/>
      <c r="D80" s="8" t="s">
        <v>37</v>
      </c>
      <c r="E80" s="18">
        <v>0</v>
      </c>
      <c r="F80" s="18">
        <v>0</v>
      </c>
      <c r="G80" s="18">
        <v>0</v>
      </c>
      <c r="H80" s="49">
        <f t="shared" si="44"/>
        <v>0</v>
      </c>
      <c r="I80" s="15" t="e">
        <f t="shared" si="45"/>
        <v>#DIV/0!</v>
      </c>
      <c r="J80" s="59"/>
    </row>
    <row r="81" spans="1:10" s="19" customFormat="1" ht="38.25" customHeight="1" x14ac:dyDescent="0.25">
      <c r="A81" s="94" t="s">
        <v>16</v>
      </c>
      <c r="B81" s="81" t="s">
        <v>31</v>
      </c>
      <c r="C81" s="81" t="s">
        <v>4</v>
      </c>
      <c r="D81" s="8" t="s">
        <v>0</v>
      </c>
      <c r="E81" s="14">
        <f>E82+E83+E84</f>
        <v>500</v>
      </c>
      <c r="F81" s="14">
        <f>F82+F83+F84</f>
        <v>500</v>
      </c>
      <c r="G81" s="14">
        <f t="shared" ref="G81" si="46">G82+G83+G84</f>
        <v>500</v>
      </c>
      <c r="H81" s="49">
        <f t="shared" ref="H81:H85" si="47">G81-F81</f>
        <v>0</v>
      </c>
      <c r="I81" s="15">
        <f t="shared" ref="I81:I85" si="48">G81/F81*100</f>
        <v>100</v>
      </c>
      <c r="J81" s="84" t="s">
        <v>88</v>
      </c>
    </row>
    <row r="82" spans="1:10" s="19" customFormat="1" ht="39" customHeight="1" x14ac:dyDescent="0.25">
      <c r="A82" s="94"/>
      <c r="B82" s="81"/>
      <c r="C82" s="81"/>
      <c r="D82" s="8" t="s">
        <v>1</v>
      </c>
      <c r="E82" s="18">
        <v>0</v>
      </c>
      <c r="F82" s="18">
        <v>0</v>
      </c>
      <c r="G82" s="18">
        <v>0</v>
      </c>
      <c r="H82" s="49">
        <f t="shared" si="47"/>
        <v>0</v>
      </c>
      <c r="I82" s="15" t="e">
        <f t="shared" si="48"/>
        <v>#DIV/0!</v>
      </c>
      <c r="J82" s="85"/>
    </row>
    <row r="83" spans="1:10" s="19" customFormat="1" ht="50.25" customHeight="1" x14ac:dyDescent="0.25">
      <c r="A83" s="94"/>
      <c r="B83" s="81"/>
      <c r="C83" s="81"/>
      <c r="D83" s="8" t="s">
        <v>2</v>
      </c>
      <c r="E83" s="18">
        <v>0</v>
      </c>
      <c r="F83" s="18">
        <v>0</v>
      </c>
      <c r="G83" s="18">
        <v>0</v>
      </c>
      <c r="H83" s="49">
        <f t="shared" si="47"/>
        <v>0</v>
      </c>
      <c r="I83" s="15" t="e">
        <f t="shared" si="48"/>
        <v>#DIV/0!</v>
      </c>
      <c r="J83" s="85"/>
    </row>
    <row r="84" spans="1:10" s="19" customFormat="1" ht="34.5" customHeight="1" x14ac:dyDescent="0.25">
      <c r="A84" s="94"/>
      <c r="B84" s="81"/>
      <c r="C84" s="81"/>
      <c r="D84" s="8" t="s">
        <v>3</v>
      </c>
      <c r="E84" s="18">
        <v>500</v>
      </c>
      <c r="F84" s="18">
        <v>500</v>
      </c>
      <c r="G84" s="18">
        <v>500</v>
      </c>
      <c r="H84" s="49">
        <f t="shared" si="47"/>
        <v>0</v>
      </c>
      <c r="I84" s="15">
        <f t="shared" si="48"/>
        <v>100</v>
      </c>
      <c r="J84" s="85"/>
    </row>
    <row r="85" spans="1:10" s="19" customFormat="1" ht="45.75" customHeight="1" x14ac:dyDescent="0.25">
      <c r="A85" s="95"/>
      <c r="B85" s="82"/>
      <c r="C85" s="82"/>
      <c r="D85" s="8" t="s">
        <v>37</v>
      </c>
      <c r="E85" s="18">
        <v>0</v>
      </c>
      <c r="F85" s="18">
        <v>0</v>
      </c>
      <c r="G85" s="18">
        <v>0</v>
      </c>
      <c r="H85" s="49">
        <f t="shared" si="47"/>
        <v>0</v>
      </c>
      <c r="I85" s="15" t="e">
        <f t="shared" si="48"/>
        <v>#DIV/0!</v>
      </c>
      <c r="J85" s="86"/>
    </row>
    <row r="86" spans="1:10" s="19" customFormat="1" ht="27.75" customHeight="1" x14ac:dyDescent="0.25">
      <c r="A86" s="94" t="s">
        <v>17</v>
      </c>
      <c r="B86" s="81" t="s">
        <v>32</v>
      </c>
      <c r="C86" s="81" t="s">
        <v>48</v>
      </c>
      <c r="D86" s="8" t="s">
        <v>0</v>
      </c>
      <c r="E86" s="14">
        <f t="shared" ref="E86" si="49">SUM(E88+E90)</f>
        <v>4.3</v>
      </c>
      <c r="F86" s="14">
        <f t="shared" ref="F86:G86" si="50">SUM(F88+F90)</f>
        <v>4.3</v>
      </c>
      <c r="G86" s="14">
        <f t="shared" si="50"/>
        <v>2.173</v>
      </c>
      <c r="H86" s="49">
        <f t="shared" ref="H86:H90" si="51">G86-F86</f>
        <v>-2.1269999999999998</v>
      </c>
      <c r="I86" s="15">
        <f t="shared" ref="I86:I90" si="52">G86/F86*100</f>
        <v>50.534883720930232</v>
      </c>
      <c r="J86" s="57" t="s">
        <v>84</v>
      </c>
    </row>
    <row r="87" spans="1:10" s="19" customFormat="1" ht="42" customHeight="1" x14ac:dyDescent="0.25">
      <c r="A87" s="94"/>
      <c r="B87" s="81"/>
      <c r="C87" s="81"/>
      <c r="D87" s="8" t="s">
        <v>1</v>
      </c>
      <c r="E87" s="18">
        <v>0</v>
      </c>
      <c r="F87" s="18">
        <v>0</v>
      </c>
      <c r="G87" s="18">
        <v>0</v>
      </c>
      <c r="H87" s="49">
        <f t="shared" si="51"/>
        <v>0</v>
      </c>
      <c r="I87" s="15" t="e">
        <f t="shared" si="52"/>
        <v>#DIV/0!</v>
      </c>
      <c r="J87" s="58"/>
    </row>
    <row r="88" spans="1:10" s="19" customFormat="1" ht="47.25" customHeight="1" x14ac:dyDescent="0.25">
      <c r="A88" s="94"/>
      <c r="B88" s="81"/>
      <c r="C88" s="81"/>
      <c r="D88" s="8" t="s">
        <v>2</v>
      </c>
      <c r="E88" s="18">
        <v>4.3</v>
      </c>
      <c r="F88" s="18">
        <v>4.3</v>
      </c>
      <c r="G88" s="18">
        <v>2.173</v>
      </c>
      <c r="H88" s="49">
        <f t="shared" si="51"/>
        <v>-2.1269999999999998</v>
      </c>
      <c r="I88" s="15">
        <f t="shared" si="52"/>
        <v>50.534883720930232</v>
      </c>
      <c r="J88" s="58"/>
    </row>
    <row r="89" spans="1:10" s="19" customFormat="1" ht="33.75" customHeight="1" x14ac:dyDescent="0.25">
      <c r="A89" s="94"/>
      <c r="B89" s="81"/>
      <c r="C89" s="81"/>
      <c r="D89" s="8" t="s">
        <v>3</v>
      </c>
      <c r="E89" s="18">
        <v>0</v>
      </c>
      <c r="F89" s="18">
        <v>0</v>
      </c>
      <c r="G89" s="18">
        <v>0</v>
      </c>
      <c r="H89" s="49">
        <f t="shared" si="51"/>
        <v>0</v>
      </c>
      <c r="I89" s="15" t="e">
        <f t="shared" si="52"/>
        <v>#DIV/0!</v>
      </c>
      <c r="J89" s="58"/>
    </row>
    <row r="90" spans="1:10" s="19" customFormat="1" ht="40.5" customHeight="1" x14ac:dyDescent="0.25">
      <c r="A90" s="95"/>
      <c r="B90" s="82"/>
      <c r="C90" s="82"/>
      <c r="D90" s="8" t="s">
        <v>37</v>
      </c>
      <c r="E90" s="18">
        <v>0</v>
      </c>
      <c r="F90" s="18">
        <v>0</v>
      </c>
      <c r="G90" s="18">
        <v>0</v>
      </c>
      <c r="H90" s="49">
        <f t="shared" si="51"/>
        <v>0</v>
      </c>
      <c r="I90" s="15" t="e">
        <f t="shared" si="52"/>
        <v>#DIV/0!</v>
      </c>
      <c r="J90" s="59"/>
    </row>
    <row r="91" spans="1:10" s="16" customFormat="1" ht="40.5" customHeight="1" x14ac:dyDescent="0.25">
      <c r="A91" s="108" t="s">
        <v>41</v>
      </c>
      <c r="B91" s="109"/>
      <c r="C91" s="109"/>
      <c r="D91" s="7" t="s">
        <v>0</v>
      </c>
      <c r="E91" s="14">
        <f>SUM(E92:E95)</f>
        <v>24322.3</v>
      </c>
      <c r="F91" s="14">
        <f t="shared" ref="F91:G91" si="53">F86+F81+F76+F71+F66</f>
        <v>29995.899999999998</v>
      </c>
      <c r="G91" s="14">
        <f t="shared" si="53"/>
        <v>11247.972999999998</v>
      </c>
      <c r="H91" s="49">
        <f t="shared" ref="H91:H110" si="54">G91-F91</f>
        <v>-18747.927</v>
      </c>
      <c r="I91" s="15">
        <f t="shared" ref="I91:I110" si="55">G91/F91*100</f>
        <v>37.498368110308405</v>
      </c>
      <c r="J91" s="60"/>
    </row>
    <row r="92" spans="1:10" s="19" customFormat="1" ht="50.25" customHeight="1" x14ac:dyDescent="0.25">
      <c r="A92" s="109"/>
      <c r="B92" s="109"/>
      <c r="C92" s="109"/>
      <c r="D92" s="8" t="s">
        <v>1</v>
      </c>
      <c r="E92" s="18">
        <f>E87+E82+E77+E72+E67</f>
        <v>3172.8999999999996</v>
      </c>
      <c r="F92" s="18">
        <f>F87+F82+F77+F72+F67</f>
        <v>5397.0999999999995</v>
      </c>
      <c r="G92" s="18">
        <f t="shared" ref="G92" si="56">G87+G82+G77+G72+G67</f>
        <v>3172.8999999999996</v>
      </c>
      <c r="H92" s="49">
        <f t="shared" si="54"/>
        <v>-2224.1999999999998</v>
      </c>
      <c r="I92" s="15">
        <f t="shared" si="55"/>
        <v>58.788979266643196</v>
      </c>
      <c r="J92" s="58"/>
    </row>
    <row r="93" spans="1:10" s="19" customFormat="1" ht="63.75" customHeight="1" x14ac:dyDescent="0.25">
      <c r="A93" s="109"/>
      <c r="B93" s="109"/>
      <c r="C93" s="109"/>
      <c r="D93" s="8" t="s">
        <v>2</v>
      </c>
      <c r="E93" s="18">
        <f>E88+E83+E78+E73+E68</f>
        <v>20431.7</v>
      </c>
      <c r="F93" s="18">
        <f t="shared" ref="F93:G93" si="57">F88+F83+F78+F73+F68</f>
        <v>23881.1</v>
      </c>
      <c r="G93" s="18">
        <f t="shared" si="57"/>
        <v>7357.473</v>
      </c>
      <c r="H93" s="49">
        <f t="shared" si="54"/>
        <v>-16523.627</v>
      </c>
      <c r="I93" s="15">
        <f t="shared" si="55"/>
        <v>30.808769277797087</v>
      </c>
      <c r="J93" s="58"/>
    </row>
    <row r="94" spans="1:10" s="19" customFormat="1" ht="45.75" customHeight="1" x14ac:dyDescent="0.25">
      <c r="A94" s="109"/>
      <c r="B94" s="109"/>
      <c r="C94" s="109"/>
      <c r="D94" s="8" t="s">
        <v>3</v>
      </c>
      <c r="E94" s="18">
        <f>E89+E84+E79+E74+E69</f>
        <v>717.7</v>
      </c>
      <c r="F94" s="18">
        <f t="shared" ref="F94:G94" si="58">F89+F84+F79+F74+F69</f>
        <v>717.7</v>
      </c>
      <c r="G94" s="18">
        <f t="shared" si="58"/>
        <v>717.6</v>
      </c>
      <c r="H94" s="49">
        <f t="shared" si="54"/>
        <v>-0.10000000000002274</v>
      </c>
      <c r="I94" s="15">
        <f t="shared" si="55"/>
        <v>99.98606660164414</v>
      </c>
      <c r="J94" s="58"/>
    </row>
    <row r="95" spans="1:10" s="19" customFormat="1" ht="44.25" customHeight="1" x14ac:dyDescent="0.25">
      <c r="A95" s="74"/>
      <c r="B95" s="74"/>
      <c r="C95" s="74"/>
      <c r="D95" s="8" t="s">
        <v>37</v>
      </c>
      <c r="E95" s="18">
        <f>E90+E85+E80+E75+E70</f>
        <v>0</v>
      </c>
      <c r="F95" s="18">
        <f t="shared" ref="F95:G95" si="59">F90+F85+F80+F75+F70</f>
        <v>0</v>
      </c>
      <c r="G95" s="18">
        <f t="shared" si="59"/>
        <v>0</v>
      </c>
      <c r="H95" s="49">
        <f t="shared" si="54"/>
        <v>0</v>
      </c>
      <c r="I95" s="15" t="e">
        <f t="shared" si="55"/>
        <v>#DIV/0!</v>
      </c>
      <c r="J95" s="59"/>
    </row>
    <row r="96" spans="1:10" s="19" customFormat="1" ht="44.25" customHeight="1" x14ac:dyDescent="0.25">
      <c r="A96" s="87" t="s">
        <v>24</v>
      </c>
      <c r="B96" s="87"/>
      <c r="C96" s="87"/>
      <c r="D96" s="7" t="s">
        <v>0</v>
      </c>
      <c r="E96" s="18">
        <v>0</v>
      </c>
      <c r="F96" s="18">
        <v>0</v>
      </c>
      <c r="G96" s="18">
        <v>0</v>
      </c>
      <c r="H96" s="49">
        <f t="shared" si="54"/>
        <v>0</v>
      </c>
      <c r="I96" s="15" t="e">
        <f t="shared" si="55"/>
        <v>#DIV/0!</v>
      </c>
      <c r="J96" s="57"/>
    </row>
    <row r="97" spans="1:14" s="19" customFormat="1" ht="35.25" customHeight="1" x14ac:dyDescent="0.25">
      <c r="A97" s="87"/>
      <c r="B97" s="87"/>
      <c r="C97" s="87"/>
      <c r="D97" s="8" t="s">
        <v>1</v>
      </c>
      <c r="E97" s="18">
        <v>0</v>
      </c>
      <c r="F97" s="18">
        <v>0</v>
      </c>
      <c r="G97" s="18">
        <v>0</v>
      </c>
      <c r="H97" s="49">
        <f t="shared" si="54"/>
        <v>0</v>
      </c>
      <c r="I97" s="15" t="e">
        <f t="shared" si="55"/>
        <v>#DIV/0!</v>
      </c>
      <c r="J97" s="58"/>
    </row>
    <row r="98" spans="1:14" s="19" customFormat="1" ht="46.5" customHeight="1" x14ac:dyDescent="0.25">
      <c r="A98" s="87"/>
      <c r="B98" s="87"/>
      <c r="C98" s="87"/>
      <c r="D98" s="8" t="s">
        <v>2</v>
      </c>
      <c r="E98" s="18">
        <v>0</v>
      </c>
      <c r="F98" s="18">
        <v>0</v>
      </c>
      <c r="G98" s="18">
        <v>0</v>
      </c>
      <c r="H98" s="49">
        <f t="shared" si="54"/>
        <v>0</v>
      </c>
      <c r="I98" s="15" t="e">
        <f t="shared" si="55"/>
        <v>#DIV/0!</v>
      </c>
      <c r="J98" s="58"/>
    </row>
    <row r="99" spans="1:14" s="19" customFormat="1" ht="35.25" customHeight="1" x14ac:dyDescent="0.25">
      <c r="A99" s="87"/>
      <c r="B99" s="87"/>
      <c r="C99" s="87"/>
      <c r="D99" s="8" t="s">
        <v>3</v>
      </c>
      <c r="E99" s="18">
        <v>0</v>
      </c>
      <c r="F99" s="18">
        <v>0</v>
      </c>
      <c r="G99" s="18">
        <v>0</v>
      </c>
      <c r="H99" s="49">
        <f t="shared" si="54"/>
        <v>0</v>
      </c>
      <c r="I99" s="15" t="e">
        <f t="shared" si="55"/>
        <v>#DIV/0!</v>
      </c>
      <c r="J99" s="58"/>
    </row>
    <row r="100" spans="1:14" s="19" customFormat="1" ht="35.25" customHeight="1" x14ac:dyDescent="0.25">
      <c r="A100" s="76"/>
      <c r="B100" s="76"/>
      <c r="C100" s="76"/>
      <c r="D100" s="8" t="s">
        <v>37</v>
      </c>
      <c r="E100" s="18">
        <v>0</v>
      </c>
      <c r="F100" s="18">
        <v>0</v>
      </c>
      <c r="G100" s="18">
        <v>0</v>
      </c>
      <c r="H100" s="49">
        <f t="shared" si="54"/>
        <v>0</v>
      </c>
      <c r="I100" s="15" t="e">
        <f t="shared" si="55"/>
        <v>#DIV/0!</v>
      </c>
      <c r="J100" s="59"/>
    </row>
    <row r="101" spans="1:14" s="10" customFormat="1" ht="39" customHeight="1" x14ac:dyDescent="0.25">
      <c r="A101" s="80" t="s">
        <v>7</v>
      </c>
      <c r="B101" s="80"/>
      <c r="C101" s="80"/>
      <c r="D101" s="7" t="s">
        <v>0</v>
      </c>
      <c r="E101" s="14">
        <f>SUM(E102:E105)</f>
        <v>310693.30000000005</v>
      </c>
      <c r="F101" s="14">
        <f xml:space="preserve"> F91+F55+F24</f>
        <v>274775.3</v>
      </c>
      <c r="G101" s="14">
        <f>G91+G55+G24</f>
        <v>40820.773000000001</v>
      </c>
      <c r="H101" s="49">
        <f t="shared" si="54"/>
        <v>-233954.527</v>
      </c>
      <c r="I101" s="15">
        <f t="shared" si="55"/>
        <v>14.856056203013882</v>
      </c>
      <c r="J101" s="60"/>
      <c r="K101" s="25" t="s">
        <v>26</v>
      </c>
      <c r="L101" s="25" t="s">
        <v>26</v>
      </c>
      <c r="M101" s="25" t="s">
        <v>26</v>
      </c>
      <c r="N101" s="25" t="s">
        <v>26</v>
      </c>
    </row>
    <row r="102" spans="1:14" s="10" customFormat="1" ht="48.75" customHeight="1" x14ac:dyDescent="0.25">
      <c r="A102" s="80"/>
      <c r="B102" s="80"/>
      <c r="C102" s="80"/>
      <c r="D102" s="22" t="s">
        <v>1</v>
      </c>
      <c r="E102" s="14">
        <f t="shared" ref="E102:F105" si="60">E92+E56+E25</f>
        <v>3172.8999999999996</v>
      </c>
      <c r="F102" s="14">
        <f t="shared" si="60"/>
        <v>5397.0999999999995</v>
      </c>
      <c r="G102" s="14">
        <f>G92+G56+G25</f>
        <v>3172.8999999999996</v>
      </c>
      <c r="H102" s="49">
        <f t="shared" si="54"/>
        <v>-2224.1999999999998</v>
      </c>
      <c r="I102" s="15">
        <f t="shared" si="55"/>
        <v>58.788979266643196</v>
      </c>
      <c r="J102" s="58"/>
      <c r="K102" s="25" t="s">
        <v>26</v>
      </c>
    </row>
    <row r="103" spans="1:14" s="10" customFormat="1" ht="57" customHeight="1" x14ac:dyDescent="0.25">
      <c r="A103" s="80"/>
      <c r="B103" s="80"/>
      <c r="C103" s="80"/>
      <c r="D103" s="7" t="s">
        <v>2</v>
      </c>
      <c r="E103" s="14">
        <f t="shared" si="60"/>
        <v>286756.60000000003</v>
      </c>
      <c r="F103" s="14">
        <f t="shared" si="60"/>
        <v>248614.40000000002</v>
      </c>
      <c r="G103" s="14">
        <f>G93+G57+G26</f>
        <v>34860.173000000003</v>
      </c>
      <c r="H103" s="49">
        <f t="shared" si="54"/>
        <v>-213754.22700000001</v>
      </c>
      <c r="I103" s="15">
        <f t="shared" si="55"/>
        <v>14.021783533053597</v>
      </c>
      <c r="J103" s="58"/>
      <c r="K103" s="25" t="s">
        <v>26</v>
      </c>
      <c r="L103" s="25"/>
    </row>
    <row r="104" spans="1:14" s="10" customFormat="1" ht="46.5" customHeight="1" x14ac:dyDescent="0.25">
      <c r="A104" s="80"/>
      <c r="B104" s="80"/>
      <c r="C104" s="80"/>
      <c r="D104" s="7" t="s">
        <v>3</v>
      </c>
      <c r="E104" s="14">
        <f t="shared" si="60"/>
        <v>20763.8</v>
      </c>
      <c r="F104" s="14">
        <f t="shared" si="60"/>
        <v>20763.8</v>
      </c>
      <c r="G104" s="14">
        <f>G94+G58+G27</f>
        <v>2787.7</v>
      </c>
      <c r="H104" s="49">
        <f t="shared" si="54"/>
        <v>-17976.099999999999</v>
      </c>
      <c r="I104" s="15">
        <f t="shared" si="55"/>
        <v>13.425769849449523</v>
      </c>
      <c r="J104" s="58"/>
      <c r="K104" s="25" t="s">
        <v>26</v>
      </c>
    </row>
    <row r="105" spans="1:14" s="10" customFormat="1" ht="50.25" customHeight="1" x14ac:dyDescent="0.25">
      <c r="A105" s="76"/>
      <c r="B105" s="76"/>
      <c r="C105" s="76"/>
      <c r="D105" s="7" t="s">
        <v>37</v>
      </c>
      <c r="E105" s="14">
        <f t="shared" si="60"/>
        <v>0</v>
      </c>
      <c r="F105" s="14">
        <f t="shared" si="60"/>
        <v>0</v>
      </c>
      <c r="G105" s="14">
        <f>G95+G59+G28</f>
        <v>0</v>
      </c>
      <c r="H105" s="49">
        <f t="shared" si="54"/>
        <v>0</v>
      </c>
      <c r="I105" s="15" t="e">
        <f t="shared" si="55"/>
        <v>#DIV/0!</v>
      </c>
      <c r="J105" s="59"/>
    </row>
    <row r="106" spans="1:14" s="10" customFormat="1" ht="28.5" customHeight="1" x14ac:dyDescent="0.25">
      <c r="A106" s="80" t="s">
        <v>10</v>
      </c>
      <c r="B106" s="76"/>
      <c r="C106" s="76"/>
      <c r="D106" s="8" t="s">
        <v>0</v>
      </c>
      <c r="E106" s="18">
        <f>E45+E76+E50</f>
        <v>296652.79999999999</v>
      </c>
      <c r="F106" s="18">
        <f>F45+F76+F50</f>
        <v>260621.7</v>
      </c>
      <c r="G106" s="18">
        <f t="shared" ref="E106:G109" si="61">G45+G76</f>
        <v>1853.5</v>
      </c>
      <c r="H106" s="49">
        <f t="shared" si="54"/>
        <v>-258768.2</v>
      </c>
      <c r="I106" s="15">
        <f t="shared" si="55"/>
        <v>0.71118406487257191</v>
      </c>
      <c r="J106" s="57"/>
      <c r="K106" s="25" t="s">
        <v>26</v>
      </c>
    </row>
    <row r="107" spans="1:14" s="10" customFormat="1" ht="38.25" customHeight="1" x14ac:dyDescent="0.25">
      <c r="A107" s="80"/>
      <c r="B107" s="76"/>
      <c r="C107" s="76"/>
      <c r="D107" s="17" t="s">
        <v>1</v>
      </c>
      <c r="E107" s="18">
        <f t="shared" si="61"/>
        <v>0</v>
      </c>
      <c r="F107" s="18">
        <f t="shared" ref="F107" si="62">F46+F77</f>
        <v>2224.1999999999998</v>
      </c>
      <c r="G107" s="18">
        <f t="shared" si="61"/>
        <v>0</v>
      </c>
      <c r="H107" s="49">
        <f t="shared" si="54"/>
        <v>-2224.1999999999998</v>
      </c>
      <c r="I107" s="15">
        <f t="shared" si="55"/>
        <v>0</v>
      </c>
      <c r="J107" s="58"/>
    </row>
    <row r="108" spans="1:14" s="10" customFormat="1" ht="36" customHeight="1" x14ac:dyDescent="0.25">
      <c r="A108" s="76"/>
      <c r="B108" s="76"/>
      <c r="C108" s="76"/>
      <c r="D108" s="8" t="s">
        <v>2</v>
      </c>
      <c r="E108" s="20">
        <f>E47+E78+E52</f>
        <v>276925</v>
      </c>
      <c r="F108" s="20">
        <f>F47+F78+F52</f>
        <v>238669.69999999998</v>
      </c>
      <c r="G108" s="20">
        <f t="shared" si="61"/>
        <v>1853.5</v>
      </c>
      <c r="H108" s="49">
        <f t="shared" si="54"/>
        <v>-236816.19999999998</v>
      </c>
      <c r="I108" s="15">
        <f t="shared" si="55"/>
        <v>0.7765962751032075</v>
      </c>
      <c r="J108" s="58"/>
    </row>
    <row r="109" spans="1:14" s="10" customFormat="1" ht="33.75" customHeight="1" x14ac:dyDescent="0.25">
      <c r="A109" s="76"/>
      <c r="B109" s="76"/>
      <c r="C109" s="76"/>
      <c r="D109" s="8" t="s">
        <v>3</v>
      </c>
      <c r="E109" s="20">
        <f>E48+E79+E53</f>
        <v>19727.8</v>
      </c>
      <c r="F109" s="20">
        <f>F48+F79+F53</f>
        <v>19727.8</v>
      </c>
      <c r="G109" s="20">
        <f t="shared" si="61"/>
        <v>0</v>
      </c>
      <c r="H109" s="49">
        <f t="shared" si="54"/>
        <v>-19727.8</v>
      </c>
      <c r="I109" s="15">
        <f t="shared" si="55"/>
        <v>0</v>
      </c>
      <c r="J109" s="58"/>
    </row>
    <row r="110" spans="1:14" s="10" customFormat="1" ht="59.25" customHeight="1" x14ac:dyDescent="0.25">
      <c r="A110" s="76"/>
      <c r="B110" s="76"/>
      <c r="C110" s="76"/>
      <c r="D110" s="8" t="s">
        <v>11</v>
      </c>
      <c r="E110" s="18">
        <v>0</v>
      </c>
      <c r="F110" s="18">
        <v>0</v>
      </c>
      <c r="G110" s="20">
        <v>0</v>
      </c>
      <c r="H110" s="49">
        <f t="shared" si="54"/>
        <v>0</v>
      </c>
      <c r="I110" s="15" t="e">
        <f t="shared" si="55"/>
        <v>#DIV/0!</v>
      </c>
      <c r="J110" s="59"/>
    </row>
    <row r="111" spans="1:14" s="10" customFormat="1" ht="21.75" customHeight="1" x14ac:dyDescent="0.25">
      <c r="A111" s="77" t="s">
        <v>42</v>
      </c>
      <c r="B111" s="76"/>
      <c r="C111" s="76"/>
      <c r="D111" s="8"/>
      <c r="E111" s="18"/>
      <c r="F111" s="18"/>
      <c r="G111" s="20"/>
      <c r="H111" s="20"/>
      <c r="I111" s="18"/>
      <c r="J111" s="20"/>
    </row>
    <row r="112" spans="1:14" s="10" customFormat="1" ht="27" customHeight="1" x14ac:dyDescent="0.25">
      <c r="A112" s="80" t="s">
        <v>43</v>
      </c>
      <c r="B112" s="76"/>
      <c r="C112" s="76"/>
      <c r="D112" s="7" t="s">
        <v>0</v>
      </c>
      <c r="E112" s="14">
        <f t="shared" ref="E112:G116" si="63">E96+E60+E29</f>
        <v>286371</v>
      </c>
      <c r="F112" s="14">
        <f t="shared" si="63"/>
        <v>244779.4</v>
      </c>
      <c r="G112" s="14">
        <f t="shared" si="63"/>
        <v>29572.799999999999</v>
      </c>
      <c r="H112" s="49">
        <f t="shared" ref="H112:H151" si="64">G112-F112</f>
        <v>-215206.6</v>
      </c>
      <c r="I112" s="15">
        <f t="shared" ref="I112:I151" si="65">G112/F112*100</f>
        <v>12.081408811362394</v>
      </c>
      <c r="J112" s="60"/>
      <c r="K112" s="25" t="s">
        <v>26</v>
      </c>
    </row>
    <row r="113" spans="1:10" s="10" customFormat="1" ht="38.25" customHeight="1" x14ac:dyDescent="0.25">
      <c r="A113" s="80"/>
      <c r="B113" s="76"/>
      <c r="C113" s="76"/>
      <c r="D113" s="22" t="s">
        <v>1</v>
      </c>
      <c r="E113" s="14">
        <f t="shared" si="63"/>
        <v>0</v>
      </c>
      <c r="F113" s="14">
        <f t="shared" si="63"/>
        <v>0</v>
      </c>
      <c r="G113" s="14">
        <f t="shared" si="63"/>
        <v>0</v>
      </c>
      <c r="H113" s="49">
        <f t="shared" si="64"/>
        <v>0</v>
      </c>
      <c r="I113" s="15" t="e">
        <f t="shared" si="65"/>
        <v>#DIV/0!</v>
      </c>
      <c r="J113" s="58"/>
    </row>
    <row r="114" spans="1:10" s="10" customFormat="1" ht="42" customHeight="1" x14ac:dyDescent="0.25">
      <c r="A114" s="76"/>
      <c r="B114" s="76"/>
      <c r="C114" s="76"/>
      <c r="D114" s="7" t="s">
        <v>2</v>
      </c>
      <c r="E114" s="14">
        <f t="shared" si="63"/>
        <v>266324.90000000002</v>
      </c>
      <c r="F114" s="14">
        <f t="shared" si="63"/>
        <v>224733.30000000002</v>
      </c>
      <c r="G114" s="14">
        <f t="shared" si="63"/>
        <v>27502.7</v>
      </c>
      <c r="H114" s="49">
        <f t="shared" si="64"/>
        <v>-197230.6</v>
      </c>
      <c r="I114" s="15">
        <f t="shared" si="65"/>
        <v>12.237928246503744</v>
      </c>
      <c r="J114" s="58"/>
    </row>
    <row r="115" spans="1:10" s="10" customFormat="1" ht="36.75" customHeight="1" x14ac:dyDescent="0.25">
      <c r="A115" s="76"/>
      <c r="B115" s="76"/>
      <c r="C115" s="76"/>
      <c r="D115" s="7" t="s">
        <v>3</v>
      </c>
      <c r="E115" s="14">
        <f t="shared" si="63"/>
        <v>20046.099999999999</v>
      </c>
      <c r="F115" s="14">
        <f t="shared" si="63"/>
        <v>20046.099999999999</v>
      </c>
      <c r="G115" s="14">
        <f t="shared" si="63"/>
        <v>2070.1</v>
      </c>
      <c r="H115" s="49">
        <f t="shared" si="64"/>
        <v>-17976</v>
      </c>
      <c r="I115" s="15">
        <f t="shared" si="65"/>
        <v>10.326696963499135</v>
      </c>
      <c r="J115" s="58"/>
    </row>
    <row r="116" spans="1:10" s="10" customFormat="1" ht="53.25" customHeight="1" x14ac:dyDescent="0.25">
      <c r="A116" s="76"/>
      <c r="B116" s="76"/>
      <c r="C116" s="76"/>
      <c r="D116" s="7" t="s">
        <v>11</v>
      </c>
      <c r="E116" s="14">
        <f t="shared" si="63"/>
        <v>0</v>
      </c>
      <c r="F116" s="14">
        <f t="shared" si="63"/>
        <v>0</v>
      </c>
      <c r="G116" s="14">
        <f t="shared" si="63"/>
        <v>0</v>
      </c>
      <c r="H116" s="49">
        <f t="shared" si="64"/>
        <v>0</v>
      </c>
      <c r="I116" s="15" t="e">
        <f t="shared" si="65"/>
        <v>#DIV/0!</v>
      </c>
      <c r="J116" s="59"/>
    </row>
    <row r="117" spans="1:10" s="10" customFormat="1" ht="44.25" customHeight="1" x14ac:dyDescent="0.25">
      <c r="A117" s="77" t="s">
        <v>44</v>
      </c>
      <c r="B117" s="77"/>
      <c r="C117" s="77"/>
      <c r="D117" s="8" t="s">
        <v>0</v>
      </c>
      <c r="E117" s="18">
        <f>E45+E50</f>
        <v>281825</v>
      </c>
      <c r="F117" s="18">
        <f>F45+F50</f>
        <v>240233.4</v>
      </c>
      <c r="G117" s="18">
        <f t="shared" ref="E117:G121" si="66">G45</f>
        <v>0</v>
      </c>
      <c r="H117" s="49">
        <f t="shared" si="64"/>
        <v>-240233.4</v>
      </c>
      <c r="I117" s="15">
        <f t="shared" si="65"/>
        <v>0</v>
      </c>
      <c r="J117" s="57"/>
    </row>
    <row r="118" spans="1:10" s="10" customFormat="1" ht="57" customHeight="1" x14ac:dyDescent="0.25">
      <c r="A118" s="77"/>
      <c r="B118" s="77"/>
      <c r="C118" s="77"/>
      <c r="D118" s="17" t="s">
        <v>1</v>
      </c>
      <c r="E118" s="18">
        <f t="shared" si="66"/>
        <v>0</v>
      </c>
      <c r="F118" s="18">
        <f t="shared" ref="F118" si="67">F46</f>
        <v>0</v>
      </c>
      <c r="G118" s="18">
        <f t="shared" si="66"/>
        <v>0</v>
      </c>
      <c r="H118" s="49">
        <f t="shared" si="64"/>
        <v>0</v>
      </c>
      <c r="I118" s="15" t="e">
        <f t="shared" si="65"/>
        <v>#DIV/0!</v>
      </c>
      <c r="J118" s="58"/>
    </row>
    <row r="119" spans="1:10" s="10" customFormat="1" ht="63" customHeight="1" x14ac:dyDescent="0.25">
      <c r="A119" s="77"/>
      <c r="B119" s="77"/>
      <c r="C119" s="77"/>
      <c r="D119" s="8" t="s">
        <v>2</v>
      </c>
      <c r="E119" s="18">
        <f>E47+E52</f>
        <v>262097.2</v>
      </c>
      <c r="F119" s="18">
        <f>F47+F52</f>
        <v>220505.60000000001</v>
      </c>
      <c r="G119" s="18">
        <f t="shared" si="66"/>
        <v>0</v>
      </c>
      <c r="H119" s="49">
        <f t="shared" si="64"/>
        <v>-220505.60000000001</v>
      </c>
      <c r="I119" s="15">
        <f t="shared" si="65"/>
        <v>0</v>
      </c>
      <c r="J119" s="58"/>
    </row>
    <row r="120" spans="1:10" s="10" customFormat="1" ht="51.75" customHeight="1" x14ac:dyDescent="0.25">
      <c r="A120" s="77"/>
      <c r="B120" s="77"/>
      <c r="C120" s="77"/>
      <c r="D120" s="8" t="s">
        <v>3</v>
      </c>
      <c r="E120" s="18">
        <f>E48+E53</f>
        <v>19727.8</v>
      </c>
      <c r="F120" s="18">
        <f>F48+F53</f>
        <v>19727.8</v>
      </c>
      <c r="G120" s="18">
        <f t="shared" si="66"/>
        <v>0</v>
      </c>
      <c r="H120" s="49">
        <f t="shared" si="64"/>
        <v>-19727.8</v>
      </c>
      <c r="I120" s="15">
        <f t="shared" si="65"/>
        <v>0</v>
      </c>
      <c r="J120" s="58"/>
    </row>
    <row r="121" spans="1:10" s="10" customFormat="1" ht="60" customHeight="1" x14ac:dyDescent="0.25">
      <c r="A121" s="77"/>
      <c r="B121" s="77"/>
      <c r="C121" s="77"/>
      <c r="D121" s="8" t="s">
        <v>11</v>
      </c>
      <c r="E121" s="18">
        <f t="shared" si="66"/>
        <v>0</v>
      </c>
      <c r="F121" s="18">
        <f t="shared" si="66"/>
        <v>0</v>
      </c>
      <c r="G121" s="18">
        <f t="shared" si="66"/>
        <v>0</v>
      </c>
      <c r="H121" s="49">
        <f t="shared" si="64"/>
        <v>0</v>
      </c>
      <c r="I121" s="15" t="e">
        <f t="shared" si="65"/>
        <v>#DIV/0!</v>
      </c>
      <c r="J121" s="59"/>
    </row>
    <row r="122" spans="1:10" s="10" customFormat="1" ht="60" customHeight="1" x14ac:dyDescent="0.25">
      <c r="A122" s="77" t="s">
        <v>45</v>
      </c>
      <c r="B122" s="76"/>
      <c r="C122" s="76"/>
      <c r="D122" s="7" t="s">
        <v>0</v>
      </c>
      <c r="E122" s="18">
        <f>E76</f>
        <v>14827.8</v>
      </c>
      <c r="F122" s="18">
        <f t="shared" ref="F122:G122" si="68">F76</f>
        <v>20388.3</v>
      </c>
      <c r="G122" s="18">
        <f t="shared" si="68"/>
        <v>1853.5</v>
      </c>
      <c r="H122" s="49">
        <f t="shared" si="64"/>
        <v>-18534.8</v>
      </c>
      <c r="I122" s="15">
        <f t="shared" si="65"/>
        <v>9.0909982686148432</v>
      </c>
      <c r="J122" s="57"/>
    </row>
    <row r="123" spans="1:10" s="10" customFormat="1" ht="60" customHeight="1" x14ac:dyDescent="0.25">
      <c r="A123" s="77"/>
      <c r="B123" s="76"/>
      <c r="C123" s="76"/>
      <c r="D123" s="22" t="s">
        <v>1</v>
      </c>
      <c r="E123" s="18">
        <f>E77</f>
        <v>0</v>
      </c>
      <c r="F123" s="18">
        <f t="shared" ref="F123:G123" si="69">F77</f>
        <v>2224.1999999999998</v>
      </c>
      <c r="G123" s="18">
        <f t="shared" si="69"/>
        <v>0</v>
      </c>
      <c r="H123" s="49">
        <f t="shared" si="64"/>
        <v>-2224.1999999999998</v>
      </c>
      <c r="I123" s="15">
        <f t="shared" si="65"/>
        <v>0</v>
      </c>
      <c r="J123" s="58"/>
    </row>
    <row r="124" spans="1:10" s="10" customFormat="1" ht="60" customHeight="1" x14ac:dyDescent="0.25">
      <c r="A124" s="76"/>
      <c r="B124" s="76"/>
      <c r="C124" s="76"/>
      <c r="D124" s="7" t="s">
        <v>2</v>
      </c>
      <c r="E124" s="18">
        <f>E78</f>
        <v>14827.8</v>
      </c>
      <c r="F124" s="18">
        <f t="shared" ref="F124:G124" si="70">F78</f>
        <v>18164.099999999999</v>
      </c>
      <c r="G124" s="18">
        <f t="shared" si="70"/>
        <v>1853.5</v>
      </c>
      <c r="H124" s="49">
        <f t="shared" si="64"/>
        <v>-16310.599999999999</v>
      </c>
      <c r="I124" s="15">
        <f t="shared" si="65"/>
        <v>10.204193987040371</v>
      </c>
      <c r="J124" s="58"/>
    </row>
    <row r="125" spans="1:10" s="10" customFormat="1" ht="60" customHeight="1" x14ac:dyDescent="0.25">
      <c r="A125" s="76"/>
      <c r="B125" s="76"/>
      <c r="C125" s="76"/>
      <c r="D125" s="7" t="s">
        <v>3</v>
      </c>
      <c r="E125" s="18">
        <f>E79</f>
        <v>0</v>
      </c>
      <c r="F125" s="18">
        <f t="shared" ref="F125:G125" si="71">F79</f>
        <v>0</v>
      </c>
      <c r="G125" s="18">
        <f t="shared" si="71"/>
        <v>0</v>
      </c>
      <c r="H125" s="49">
        <f t="shared" si="64"/>
        <v>0</v>
      </c>
      <c r="I125" s="15" t="e">
        <f t="shared" si="65"/>
        <v>#DIV/0!</v>
      </c>
      <c r="J125" s="58"/>
    </row>
    <row r="126" spans="1:10" s="10" customFormat="1" ht="60" customHeight="1" x14ac:dyDescent="0.25">
      <c r="A126" s="76"/>
      <c r="B126" s="76"/>
      <c r="C126" s="76"/>
      <c r="D126" s="7" t="s">
        <v>11</v>
      </c>
      <c r="E126" s="18">
        <f>E79</f>
        <v>0</v>
      </c>
      <c r="F126" s="18">
        <f t="shared" ref="F126:G126" si="72">F79</f>
        <v>0</v>
      </c>
      <c r="G126" s="18">
        <f t="shared" si="72"/>
        <v>0</v>
      </c>
      <c r="H126" s="49">
        <f t="shared" si="64"/>
        <v>0</v>
      </c>
      <c r="I126" s="15" t="e">
        <f t="shared" si="65"/>
        <v>#DIV/0!</v>
      </c>
      <c r="J126" s="59"/>
    </row>
    <row r="127" spans="1:10" s="10" customFormat="1" ht="49.5" customHeight="1" x14ac:dyDescent="0.25">
      <c r="A127" s="77" t="s">
        <v>51</v>
      </c>
      <c r="B127" s="76"/>
      <c r="C127" s="76"/>
      <c r="D127" s="7" t="s">
        <v>0</v>
      </c>
      <c r="E127" s="14">
        <f>E101-E112-E122</f>
        <v>9494.5000000000473</v>
      </c>
      <c r="F127" s="14">
        <f t="shared" ref="F127:G127" si="73">F101-F112-F122</f>
        <v>9607.5999999999949</v>
      </c>
      <c r="G127" s="14">
        <f t="shared" si="73"/>
        <v>9394.4730000000018</v>
      </c>
      <c r="H127" s="49">
        <f t="shared" si="64"/>
        <v>-213.12699999999313</v>
      </c>
      <c r="I127" s="15">
        <f t="shared" si="65"/>
        <v>97.781683250759883</v>
      </c>
      <c r="J127" s="60"/>
    </row>
    <row r="128" spans="1:10" s="10" customFormat="1" ht="52.5" customHeight="1" x14ac:dyDescent="0.25">
      <c r="A128" s="77"/>
      <c r="B128" s="76"/>
      <c r="C128" s="76"/>
      <c r="D128" s="22" t="s">
        <v>1</v>
      </c>
      <c r="E128" s="14">
        <f>E102-E113-E123</f>
        <v>3172.8999999999996</v>
      </c>
      <c r="F128" s="14">
        <f t="shared" ref="F128:G128" si="74">F102-F113-F123</f>
        <v>3172.8999999999996</v>
      </c>
      <c r="G128" s="14">
        <f t="shared" si="74"/>
        <v>3172.8999999999996</v>
      </c>
      <c r="H128" s="49">
        <f t="shared" si="64"/>
        <v>0</v>
      </c>
      <c r="I128" s="15">
        <f t="shared" si="65"/>
        <v>100</v>
      </c>
      <c r="J128" s="58"/>
    </row>
    <row r="129" spans="1:10" s="10" customFormat="1" ht="72.75" customHeight="1" x14ac:dyDescent="0.25">
      <c r="A129" s="76"/>
      <c r="B129" s="76"/>
      <c r="C129" s="76"/>
      <c r="D129" s="7" t="s">
        <v>2</v>
      </c>
      <c r="E129" s="14">
        <f>E103-E114-E124</f>
        <v>5603.9000000000124</v>
      </c>
      <c r="F129" s="14">
        <f t="shared" ref="F129:G129" si="75">F103-F114-F124</f>
        <v>5717.0000000000073</v>
      </c>
      <c r="G129" s="14">
        <f t="shared" si="75"/>
        <v>5503.9730000000018</v>
      </c>
      <c r="H129" s="49">
        <f t="shared" si="64"/>
        <v>-213.0270000000055</v>
      </c>
      <c r="I129" s="15">
        <f t="shared" si="65"/>
        <v>96.273797446212967</v>
      </c>
      <c r="J129" s="58"/>
    </row>
    <row r="130" spans="1:10" s="10" customFormat="1" ht="54.75" customHeight="1" x14ac:dyDescent="0.25">
      <c r="A130" s="76"/>
      <c r="B130" s="76"/>
      <c r="C130" s="76"/>
      <c r="D130" s="7" t="s">
        <v>3</v>
      </c>
      <c r="E130" s="14">
        <f>E104-E115-E125</f>
        <v>717.70000000000073</v>
      </c>
      <c r="F130" s="14">
        <f t="shared" ref="F130:G130" si="76">F104-F115-F125</f>
        <v>717.70000000000073</v>
      </c>
      <c r="G130" s="14">
        <f t="shared" si="76"/>
        <v>717.59999999999991</v>
      </c>
      <c r="H130" s="49">
        <f t="shared" si="64"/>
        <v>-0.10000000000081855</v>
      </c>
      <c r="I130" s="15">
        <f t="shared" si="65"/>
        <v>99.986066601644026</v>
      </c>
      <c r="J130" s="58"/>
    </row>
    <row r="131" spans="1:10" s="10" customFormat="1" ht="64.5" customHeight="1" x14ac:dyDescent="0.25">
      <c r="A131" s="76"/>
      <c r="B131" s="76"/>
      <c r="C131" s="76"/>
      <c r="D131" s="7" t="s">
        <v>11</v>
      </c>
      <c r="E131" s="14">
        <f>E105-E116-E126</f>
        <v>0</v>
      </c>
      <c r="F131" s="14">
        <f t="shared" ref="F131:G131" si="77">F105-F116-F126</f>
        <v>0</v>
      </c>
      <c r="G131" s="14">
        <f t="shared" si="77"/>
        <v>0</v>
      </c>
      <c r="H131" s="49">
        <f t="shared" si="64"/>
        <v>0</v>
      </c>
      <c r="I131" s="15" t="e">
        <f t="shared" si="65"/>
        <v>#DIV/0!</v>
      </c>
      <c r="J131" s="59"/>
    </row>
    <row r="132" spans="1:10" s="10" customFormat="1" ht="50.25" customHeight="1" x14ac:dyDescent="0.25">
      <c r="A132" s="80" t="s">
        <v>9</v>
      </c>
      <c r="B132" s="80"/>
      <c r="C132" s="80"/>
      <c r="D132" s="7" t="s">
        <v>0</v>
      </c>
      <c r="E132" s="14">
        <f>SUM(E133:E136)</f>
        <v>290815.2</v>
      </c>
      <c r="F132" s="14">
        <f>SUM(F133:F136)</f>
        <v>249336.69999999998</v>
      </c>
      <c r="G132" s="14">
        <f t="shared" ref="G132" si="78">SUM(G133:G136)</f>
        <v>38465.1</v>
      </c>
      <c r="H132" s="49">
        <f t="shared" si="64"/>
        <v>-210871.59999999998</v>
      </c>
      <c r="I132" s="15">
        <f t="shared" si="65"/>
        <v>15.426970839030115</v>
      </c>
      <c r="J132" s="60"/>
    </row>
    <row r="133" spans="1:10" s="19" customFormat="1" ht="51" customHeight="1" x14ac:dyDescent="0.25">
      <c r="A133" s="80"/>
      <c r="B133" s="80"/>
      <c r="C133" s="80"/>
      <c r="D133" s="17" t="s">
        <v>1</v>
      </c>
      <c r="E133" s="20">
        <f>E46+E67+E72</f>
        <v>3172.8999999999996</v>
      </c>
      <c r="F133" s="20">
        <f>F46+F67+F72</f>
        <v>3172.8999999999996</v>
      </c>
      <c r="G133" s="20">
        <f>G46+G67+G72</f>
        <v>3172.8999999999996</v>
      </c>
      <c r="H133" s="49">
        <f t="shared" si="64"/>
        <v>0</v>
      </c>
      <c r="I133" s="15">
        <f t="shared" si="65"/>
        <v>100</v>
      </c>
      <c r="J133" s="58"/>
    </row>
    <row r="134" spans="1:10" s="19" customFormat="1" ht="63.75" customHeight="1" x14ac:dyDescent="0.25">
      <c r="A134" s="80"/>
      <c r="B134" s="80"/>
      <c r="C134" s="80"/>
      <c r="D134" s="8" t="s">
        <v>2</v>
      </c>
      <c r="E134" s="20">
        <f>E73+E68+E47+E52</f>
        <v>267696.8</v>
      </c>
      <c r="F134" s="20">
        <f t="shared" ref="F134:H134" si="79">F73+F68+F47+F52</f>
        <v>226218.3</v>
      </c>
      <c r="G134" s="20">
        <f t="shared" si="79"/>
        <v>33004.5</v>
      </c>
      <c r="H134" s="20">
        <f t="shared" si="79"/>
        <v>-193213.8</v>
      </c>
      <c r="I134" s="15">
        <f t="shared" si="65"/>
        <v>14.589668475096843</v>
      </c>
      <c r="J134" s="58"/>
    </row>
    <row r="135" spans="1:10" s="19" customFormat="1" ht="62.25" customHeight="1" x14ac:dyDescent="0.25">
      <c r="A135" s="80"/>
      <c r="B135" s="80"/>
      <c r="C135" s="80"/>
      <c r="D135" s="8" t="s">
        <v>3</v>
      </c>
      <c r="E135" s="20">
        <f>E74+E69+E48+E53</f>
        <v>19945.5</v>
      </c>
      <c r="F135" s="20">
        <f t="shared" ref="F135:H135" si="80">F74+F69+F48+F53</f>
        <v>19945.5</v>
      </c>
      <c r="G135" s="20">
        <f t="shared" si="80"/>
        <v>2287.6999999999998</v>
      </c>
      <c r="H135" s="20">
        <f t="shared" si="80"/>
        <v>-17657.8</v>
      </c>
      <c r="I135" s="15">
        <f t="shared" si="65"/>
        <v>11.469755082600084</v>
      </c>
      <c r="J135" s="58"/>
    </row>
    <row r="136" spans="1:10" s="19" customFormat="1" ht="68.25" customHeight="1" x14ac:dyDescent="0.25">
      <c r="A136" s="76"/>
      <c r="B136" s="76"/>
      <c r="C136" s="76"/>
      <c r="D136" s="8" t="s">
        <v>11</v>
      </c>
      <c r="E136" s="20">
        <f>E90+E80+E75+E70+E49</f>
        <v>0</v>
      </c>
      <c r="F136" s="20">
        <f>F90+F80+F75+F70+F49</f>
        <v>0</v>
      </c>
      <c r="G136" s="20">
        <f>G90+G80+G75+G70+G49</f>
        <v>0</v>
      </c>
      <c r="H136" s="49">
        <f t="shared" si="64"/>
        <v>0</v>
      </c>
      <c r="I136" s="15" t="e">
        <f t="shared" si="65"/>
        <v>#DIV/0!</v>
      </c>
      <c r="J136" s="59"/>
    </row>
    <row r="137" spans="1:10" s="16" customFormat="1" ht="41.25" customHeight="1" x14ac:dyDescent="0.25">
      <c r="A137" s="80" t="s">
        <v>85</v>
      </c>
      <c r="B137" s="80"/>
      <c r="C137" s="80"/>
      <c r="D137" s="7" t="s">
        <v>0</v>
      </c>
      <c r="E137" s="14">
        <f>SUM(E138:E141)</f>
        <v>5046</v>
      </c>
      <c r="F137" s="14">
        <f>SUM(F138:F141)</f>
        <v>5046</v>
      </c>
      <c r="G137" s="14">
        <f t="shared" ref="G137" si="81">SUM(G138:G141)</f>
        <v>500</v>
      </c>
      <c r="H137" s="49">
        <f t="shared" si="64"/>
        <v>-4546</v>
      </c>
      <c r="I137" s="15">
        <f t="shared" si="65"/>
        <v>9.9088386841062235</v>
      </c>
      <c r="J137" s="60"/>
    </row>
    <row r="138" spans="1:10" s="16" customFormat="1" ht="57.75" customHeight="1" x14ac:dyDescent="0.25">
      <c r="A138" s="80"/>
      <c r="B138" s="80"/>
      <c r="C138" s="80"/>
      <c r="D138" s="17" t="s">
        <v>1</v>
      </c>
      <c r="E138" s="14">
        <f>E15+E20+E82</f>
        <v>0</v>
      </c>
      <c r="F138" s="14">
        <f>F15+F20+F82</f>
        <v>0</v>
      </c>
      <c r="G138" s="14">
        <f>G15+G20+G82</f>
        <v>0</v>
      </c>
      <c r="H138" s="49">
        <f t="shared" si="64"/>
        <v>0</v>
      </c>
      <c r="I138" s="15" t="e">
        <f t="shared" si="65"/>
        <v>#DIV/0!</v>
      </c>
      <c r="J138" s="58"/>
    </row>
    <row r="139" spans="1:10" s="19" customFormat="1" ht="60" customHeight="1" x14ac:dyDescent="0.25">
      <c r="A139" s="80"/>
      <c r="B139" s="80"/>
      <c r="C139" s="80"/>
      <c r="D139" s="8" t="s">
        <v>2</v>
      </c>
      <c r="E139" s="18">
        <f t="shared" ref="E139:G140" si="82">E83+E42+E37+E26</f>
        <v>4227.7</v>
      </c>
      <c r="F139" s="18">
        <f t="shared" si="82"/>
        <v>4227.7</v>
      </c>
      <c r="G139" s="18">
        <f t="shared" si="82"/>
        <v>0</v>
      </c>
      <c r="H139" s="49">
        <f t="shared" si="64"/>
        <v>-4227.7</v>
      </c>
      <c r="I139" s="15">
        <f t="shared" si="65"/>
        <v>0</v>
      </c>
      <c r="J139" s="58"/>
    </row>
    <row r="140" spans="1:10" s="19" customFormat="1" ht="48" customHeight="1" x14ac:dyDescent="0.25">
      <c r="A140" s="80"/>
      <c r="B140" s="80"/>
      <c r="C140" s="80"/>
      <c r="D140" s="8" t="s">
        <v>3</v>
      </c>
      <c r="E140" s="18">
        <f t="shared" si="82"/>
        <v>818.3</v>
      </c>
      <c r="F140" s="18">
        <f t="shared" si="82"/>
        <v>818.3</v>
      </c>
      <c r="G140" s="18">
        <f t="shared" si="82"/>
        <v>500</v>
      </c>
      <c r="H140" s="49">
        <f t="shared" si="64"/>
        <v>-318.29999999999995</v>
      </c>
      <c r="I140" s="15">
        <f t="shared" si="65"/>
        <v>61.102285225467433</v>
      </c>
      <c r="J140" s="58"/>
    </row>
    <row r="141" spans="1:10" s="19" customFormat="1" ht="53.25" customHeight="1" x14ac:dyDescent="0.25">
      <c r="A141" s="76"/>
      <c r="B141" s="76"/>
      <c r="C141" s="76"/>
      <c r="D141" s="8" t="s">
        <v>11</v>
      </c>
      <c r="E141" s="18">
        <v>0</v>
      </c>
      <c r="F141" s="18">
        <v>0</v>
      </c>
      <c r="G141" s="18">
        <v>0</v>
      </c>
      <c r="H141" s="49">
        <f t="shared" si="64"/>
        <v>0</v>
      </c>
      <c r="I141" s="15" t="e">
        <f t="shared" si="65"/>
        <v>#DIV/0!</v>
      </c>
      <c r="J141" s="59"/>
    </row>
    <row r="142" spans="1:10" s="10" customFormat="1" ht="28.5" customHeight="1" x14ac:dyDescent="0.25">
      <c r="A142" s="80" t="s">
        <v>19</v>
      </c>
      <c r="B142" s="80"/>
      <c r="C142" s="80"/>
      <c r="D142" s="7" t="s">
        <v>0</v>
      </c>
      <c r="E142" s="14">
        <f t="shared" ref="E142:G145" si="83">E76</f>
        <v>14827.8</v>
      </c>
      <c r="F142" s="14">
        <f t="shared" si="83"/>
        <v>20388.3</v>
      </c>
      <c r="G142" s="14">
        <f t="shared" si="83"/>
        <v>1853.5</v>
      </c>
      <c r="H142" s="49">
        <f t="shared" si="64"/>
        <v>-18534.8</v>
      </c>
      <c r="I142" s="15">
        <f t="shared" si="65"/>
        <v>9.0909982686148432</v>
      </c>
      <c r="J142" s="60"/>
    </row>
    <row r="143" spans="1:10" s="19" customFormat="1" ht="42" customHeight="1" x14ac:dyDescent="0.25">
      <c r="A143" s="80"/>
      <c r="B143" s="80"/>
      <c r="C143" s="80"/>
      <c r="D143" s="17" t="s">
        <v>1</v>
      </c>
      <c r="E143" s="20">
        <f t="shared" ref="E143" si="84">E77</f>
        <v>0</v>
      </c>
      <c r="F143" s="20">
        <f t="shared" si="83"/>
        <v>2224.1999999999998</v>
      </c>
      <c r="G143" s="20">
        <f>G77</f>
        <v>0</v>
      </c>
      <c r="H143" s="49">
        <f t="shared" si="64"/>
        <v>-2224.1999999999998</v>
      </c>
      <c r="I143" s="15">
        <f t="shared" si="65"/>
        <v>0</v>
      </c>
      <c r="J143" s="58"/>
    </row>
    <row r="144" spans="1:10" s="19" customFormat="1" ht="68.25" customHeight="1" x14ac:dyDescent="0.25">
      <c r="A144" s="80"/>
      <c r="B144" s="80"/>
      <c r="C144" s="80"/>
      <c r="D144" s="8" t="s">
        <v>2</v>
      </c>
      <c r="E144" s="20">
        <f t="shared" ref="E144" si="85">E78</f>
        <v>14827.8</v>
      </c>
      <c r="F144" s="20">
        <f t="shared" si="83"/>
        <v>18164.099999999999</v>
      </c>
      <c r="G144" s="20">
        <f t="shared" si="83"/>
        <v>1853.5</v>
      </c>
      <c r="H144" s="49">
        <f t="shared" si="64"/>
        <v>-16310.599999999999</v>
      </c>
      <c r="I144" s="15">
        <f t="shared" si="65"/>
        <v>10.204193987040371</v>
      </c>
      <c r="J144" s="58"/>
    </row>
    <row r="145" spans="1:10" s="19" customFormat="1" ht="35.25" customHeight="1" x14ac:dyDescent="0.25">
      <c r="A145" s="80"/>
      <c r="B145" s="80"/>
      <c r="C145" s="80"/>
      <c r="D145" s="8" t="s">
        <v>3</v>
      </c>
      <c r="E145" s="20">
        <f t="shared" ref="E145" si="86">E79</f>
        <v>0</v>
      </c>
      <c r="F145" s="20">
        <f t="shared" si="83"/>
        <v>0</v>
      </c>
      <c r="G145" s="20">
        <f t="shared" si="83"/>
        <v>0</v>
      </c>
      <c r="H145" s="49">
        <f t="shared" si="64"/>
        <v>0</v>
      </c>
      <c r="I145" s="15" t="e">
        <f t="shared" si="65"/>
        <v>#DIV/0!</v>
      </c>
      <c r="J145" s="58"/>
    </row>
    <row r="146" spans="1:10" s="19" customFormat="1" ht="51" customHeight="1" x14ac:dyDescent="0.25">
      <c r="A146" s="76"/>
      <c r="B146" s="76"/>
      <c r="C146" s="76"/>
      <c r="D146" s="8" t="s">
        <v>11</v>
      </c>
      <c r="E146" s="20">
        <v>0</v>
      </c>
      <c r="F146" s="20">
        <v>0</v>
      </c>
      <c r="G146" s="20">
        <v>0</v>
      </c>
      <c r="H146" s="49">
        <f t="shared" si="64"/>
        <v>0</v>
      </c>
      <c r="I146" s="15" t="e">
        <f t="shared" si="65"/>
        <v>#DIV/0!</v>
      </c>
      <c r="J146" s="59"/>
    </row>
    <row r="147" spans="1:10" s="19" customFormat="1" ht="51" customHeight="1" x14ac:dyDescent="0.25">
      <c r="A147" s="80" t="s">
        <v>47</v>
      </c>
      <c r="B147" s="107"/>
      <c r="C147" s="107"/>
      <c r="D147" s="7" t="s">
        <v>0</v>
      </c>
      <c r="E147" s="23">
        <f t="shared" ref="E147" si="87">SUM(E148:E151)</f>
        <v>4.3</v>
      </c>
      <c r="F147" s="23">
        <f t="shared" ref="F147:G147" si="88">SUM(F148:F151)</f>
        <v>4.3</v>
      </c>
      <c r="G147" s="23">
        <f t="shared" si="88"/>
        <v>2.173</v>
      </c>
      <c r="H147" s="49">
        <f t="shared" si="64"/>
        <v>-2.1269999999999998</v>
      </c>
      <c r="I147" s="15">
        <f t="shared" si="65"/>
        <v>50.534883720930232</v>
      </c>
      <c r="J147" s="106"/>
    </row>
    <row r="148" spans="1:10" s="19" customFormat="1" ht="51" customHeight="1" x14ac:dyDescent="0.25">
      <c r="A148" s="107"/>
      <c r="B148" s="107"/>
      <c r="C148" s="107"/>
      <c r="D148" s="17" t="s">
        <v>1</v>
      </c>
      <c r="E148" s="20">
        <v>0</v>
      </c>
      <c r="F148" s="20">
        <v>0</v>
      </c>
      <c r="G148" s="20">
        <v>0</v>
      </c>
      <c r="H148" s="49">
        <f t="shared" si="64"/>
        <v>0</v>
      </c>
      <c r="I148" s="15" t="e">
        <f t="shared" si="65"/>
        <v>#DIV/0!</v>
      </c>
      <c r="J148" s="58"/>
    </row>
    <row r="149" spans="1:10" s="19" customFormat="1" ht="69.75" customHeight="1" x14ac:dyDescent="0.25">
      <c r="A149" s="107"/>
      <c r="B149" s="107"/>
      <c r="C149" s="107"/>
      <c r="D149" s="8" t="s">
        <v>2</v>
      </c>
      <c r="E149" s="23">
        <f t="shared" ref="E149" si="89">E88</f>
        <v>4.3</v>
      </c>
      <c r="F149" s="23">
        <f t="shared" ref="F149:G149" si="90">F88</f>
        <v>4.3</v>
      </c>
      <c r="G149" s="23">
        <f t="shared" si="90"/>
        <v>2.173</v>
      </c>
      <c r="H149" s="49">
        <f t="shared" si="64"/>
        <v>-2.1269999999999998</v>
      </c>
      <c r="I149" s="15">
        <f t="shared" si="65"/>
        <v>50.534883720930232</v>
      </c>
      <c r="J149" s="58"/>
    </row>
    <row r="150" spans="1:10" s="19" customFormat="1" ht="39.75" customHeight="1" x14ac:dyDescent="0.25">
      <c r="A150" s="107"/>
      <c r="B150" s="107"/>
      <c r="C150" s="107"/>
      <c r="D150" s="8" t="s">
        <v>3</v>
      </c>
      <c r="E150" s="20">
        <v>0</v>
      </c>
      <c r="F150" s="20">
        <v>0</v>
      </c>
      <c r="G150" s="20">
        <v>0</v>
      </c>
      <c r="H150" s="49">
        <f t="shared" si="64"/>
        <v>0</v>
      </c>
      <c r="I150" s="15" t="e">
        <f t="shared" si="65"/>
        <v>#DIV/0!</v>
      </c>
      <c r="J150" s="58"/>
    </row>
    <row r="151" spans="1:10" s="19" customFormat="1" ht="48.75" customHeight="1" x14ac:dyDescent="0.25">
      <c r="A151" s="107"/>
      <c r="B151" s="107"/>
      <c r="C151" s="107"/>
      <c r="D151" s="8" t="s">
        <v>11</v>
      </c>
      <c r="E151" s="20">
        <v>0</v>
      </c>
      <c r="F151" s="20">
        <v>0</v>
      </c>
      <c r="G151" s="20">
        <v>0</v>
      </c>
      <c r="H151" s="49">
        <f t="shared" si="64"/>
        <v>0</v>
      </c>
      <c r="I151" s="15" t="e">
        <f t="shared" si="65"/>
        <v>#DIV/0!</v>
      </c>
      <c r="J151" s="59"/>
    </row>
    <row r="152" spans="1:10" x14ac:dyDescent="0.25">
      <c r="E152" s="4"/>
    </row>
    <row r="153" spans="1:10" x14ac:dyDescent="0.25">
      <c r="E153" s="4"/>
    </row>
    <row r="154" spans="1:10" s="26" customFormat="1" ht="30" customHeight="1" x14ac:dyDescent="0.3">
      <c r="A154" s="105" t="s">
        <v>67</v>
      </c>
      <c r="B154" s="105"/>
      <c r="C154" s="30" t="s">
        <v>68</v>
      </c>
      <c r="D154" s="31"/>
      <c r="E154" s="32"/>
      <c r="F154" s="33" t="s">
        <v>69</v>
      </c>
      <c r="G154" s="34"/>
      <c r="H154" s="50"/>
      <c r="I154" s="28"/>
      <c r="J154" s="43" t="s">
        <v>70</v>
      </c>
    </row>
    <row r="155" spans="1:10" s="29" customFormat="1" ht="15.75" x14ac:dyDescent="0.25">
      <c r="A155" s="96" t="s">
        <v>78</v>
      </c>
      <c r="B155" s="96"/>
      <c r="C155" s="96"/>
      <c r="D155" s="96"/>
      <c r="E155" s="96"/>
      <c r="F155" s="96"/>
      <c r="G155" s="96"/>
      <c r="H155" s="96"/>
      <c r="I155" s="96"/>
      <c r="J155" s="97"/>
    </row>
    <row r="156" spans="1:10" s="27" customFormat="1" ht="22.5" customHeight="1" x14ac:dyDescent="0.25">
      <c r="A156" s="35" t="s">
        <v>71</v>
      </c>
      <c r="B156" s="35"/>
      <c r="C156" s="35"/>
      <c r="D156" s="35"/>
      <c r="E156" s="35"/>
      <c r="F156" s="35"/>
      <c r="G156" s="36"/>
      <c r="H156" s="51"/>
      <c r="I156" s="35"/>
    </row>
    <row r="157" spans="1:10" s="26" customFormat="1" ht="50.25" customHeight="1" x14ac:dyDescent="0.3">
      <c r="A157" s="105" t="s">
        <v>72</v>
      </c>
      <c r="B157" s="105"/>
      <c r="C157" s="37" t="s">
        <v>93</v>
      </c>
      <c r="D157" s="38"/>
      <c r="E157" s="32"/>
      <c r="F157" s="39" t="s">
        <v>73</v>
      </c>
      <c r="G157" s="34"/>
      <c r="H157" s="50"/>
      <c r="I157" s="28"/>
      <c r="J157" s="43" t="s">
        <v>74</v>
      </c>
    </row>
    <row r="158" spans="1:10" s="29" customFormat="1" ht="15.75" x14ac:dyDescent="0.25">
      <c r="A158" s="96" t="s">
        <v>79</v>
      </c>
      <c r="B158" s="96"/>
      <c r="C158" s="96"/>
      <c r="D158" s="96"/>
      <c r="E158" s="96"/>
      <c r="F158" s="96"/>
      <c r="G158" s="96"/>
      <c r="H158" s="96"/>
      <c r="I158" s="96"/>
      <c r="J158" s="97"/>
    </row>
    <row r="159" spans="1:10" s="26" customFormat="1" ht="18.75" x14ac:dyDescent="0.3">
      <c r="A159" s="35" t="s">
        <v>75</v>
      </c>
      <c r="B159" s="32"/>
      <c r="C159" s="32"/>
      <c r="D159" s="40"/>
      <c r="E159" s="32"/>
      <c r="F159" s="32"/>
      <c r="G159" s="34"/>
      <c r="H159" s="52"/>
      <c r="I159" s="32"/>
    </row>
    <row r="160" spans="1:10" s="26" customFormat="1" ht="18.75" x14ac:dyDescent="0.3">
      <c r="A160" s="41" t="s">
        <v>94</v>
      </c>
      <c r="B160" s="32"/>
      <c r="C160" s="32"/>
      <c r="D160" s="42"/>
      <c r="E160" s="32"/>
      <c r="F160" s="32"/>
      <c r="G160" s="34"/>
      <c r="H160" s="52"/>
      <c r="I160" s="32"/>
    </row>
  </sheetData>
  <mergeCells count="100">
    <mergeCell ref="A66:A70"/>
    <mergeCell ref="B66:B70"/>
    <mergeCell ref="C66:C70"/>
    <mergeCell ref="A71:A75"/>
    <mergeCell ref="J137:J141"/>
    <mergeCell ref="J101:J105"/>
    <mergeCell ref="A127:C131"/>
    <mergeCell ref="A132:C136"/>
    <mergeCell ref="A112:C116"/>
    <mergeCell ref="A106:C110"/>
    <mergeCell ref="A122:C126"/>
    <mergeCell ref="A86:A90"/>
    <mergeCell ref="B86:B90"/>
    <mergeCell ref="C86:C90"/>
    <mergeCell ref="A91:C95"/>
    <mergeCell ref="A96:C100"/>
    <mergeCell ref="A154:B154"/>
    <mergeCell ref="A157:B157"/>
    <mergeCell ref="J147:J151"/>
    <mergeCell ref="A155:J155"/>
    <mergeCell ref="C81:C85"/>
    <mergeCell ref="J142:J146"/>
    <mergeCell ref="J96:J100"/>
    <mergeCell ref="J106:J110"/>
    <mergeCell ref="J112:J116"/>
    <mergeCell ref="J117:J121"/>
    <mergeCell ref="A137:C141"/>
    <mergeCell ref="A142:C146"/>
    <mergeCell ref="A147:C151"/>
    <mergeCell ref="A101:C105"/>
    <mergeCell ref="A111:C111"/>
    <mergeCell ref="A117:C121"/>
    <mergeCell ref="A158:J158"/>
    <mergeCell ref="A1:J1"/>
    <mergeCell ref="A2:J2"/>
    <mergeCell ref="A3:J3"/>
    <mergeCell ref="B5:C5"/>
    <mergeCell ref="B4:C4"/>
    <mergeCell ref="B6:D6"/>
    <mergeCell ref="B7:C7"/>
    <mergeCell ref="J122:J126"/>
    <mergeCell ref="J127:J131"/>
    <mergeCell ref="J132:J136"/>
    <mergeCell ref="A60:C64"/>
    <mergeCell ref="B76:B80"/>
    <mergeCell ref="C76:C80"/>
    <mergeCell ref="A81:A85"/>
    <mergeCell ref="B81:B85"/>
    <mergeCell ref="B71:B75"/>
    <mergeCell ref="C71:C75"/>
    <mergeCell ref="A65:J65"/>
    <mergeCell ref="J81:J85"/>
    <mergeCell ref="A40:A44"/>
    <mergeCell ref="B40:B44"/>
    <mergeCell ref="C40:C44"/>
    <mergeCell ref="A55:C59"/>
    <mergeCell ref="A45:A49"/>
    <mergeCell ref="B45:B49"/>
    <mergeCell ref="C45:C49"/>
    <mergeCell ref="A50:A54"/>
    <mergeCell ref="B50:B54"/>
    <mergeCell ref="C50:C54"/>
    <mergeCell ref="J45:J54"/>
    <mergeCell ref="A76:A80"/>
    <mergeCell ref="A35:A39"/>
    <mergeCell ref="B35:B39"/>
    <mergeCell ref="C35:C39"/>
    <mergeCell ref="A13:J13"/>
    <mergeCell ref="A34:J34"/>
    <mergeCell ref="A29:C33"/>
    <mergeCell ref="A14:A18"/>
    <mergeCell ref="B14:B18"/>
    <mergeCell ref="C14:C18"/>
    <mergeCell ref="J14:J18"/>
    <mergeCell ref="J19:J23"/>
    <mergeCell ref="A24:C28"/>
    <mergeCell ref="A19:A23"/>
    <mergeCell ref="B19:B23"/>
    <mergeCell ref="C19:C23"/>
    <mergeCell ref="J29:J33"/>
    <mergeCell ref="G9:G11"/>
    <mergeCell ref="A8:J8"/>
    <mergeCell ref="H9:I9"/>
    <mergeCell ref="J9:J11"/>
    <mergeCell ref="J24:J28"/>
    <mergeCell ref="D9:D11"/>
    <mergeCell ref="C9:C11"/>
    <mergeCell ref="B9:B11"/>
    <mergeCell ref="A9:A11"/>
    <mergeCell ref="F9:F11"/>
    <mergeCell ref="E9:E11"/>
    <mergeCell ref="J35:J39"/>
    <mergeCell ref="J40:J44"/>
    <mergeCell ref="J86:J90"/>
    <mergeCell ref="J91:J95"/>
    <mergeCell ref="J55:J59"/>
    <mergeCell ref="J60:J64"/>
    <mergeCell ref="J66:J70"/>
    <mergeCell ref="J71:J75"/>
    <mergeCell ref="J76:J80"/>
  </mergeCells>
  <pageMargins left="0.7" right="0.7" top="0.75" bottom="0.75" header="0.3" footer="0.3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2019-10-15T06:40:31Z</dcterms:modified>
</cp:coreProperties>
</file>